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nare.Malekutu\Desktop\SCM\RFB004-23-24\"/>
    </mc:Choice>
  </mc:AlternateContent>
  <xr:revisionPtr revIDLastSave="0" documentId="13_ncr:1_{EFE2CD9B-2AED-4A4C-87FD-EE897C6234C9}" xr6:coauthVersionLast="47" xr6:coauthVersionMax="47" xr10:uidLastSave="{00000000-0000-0000-0000-000000000000}"/>
  <bookViews>
    <workbookView xWindow="-110" yWindow="-110" windowWidth="19420" windowHeight="10300" firstSheet="1" activeTab="4" xr2:uid="{00000000-000D-0000-FFFF-FFFF00000000}"/>
  </bookViews>
  <sheets>
    <sheet name="BOXES PER PROVINCE" sheetId="30" r:id="rId1"/>
    <sheet name="Total Boxes Per Site" sheetId="29" r:id="rId2"/>
    <sheet name="Volumes Summ" sheetId="16" r:id="rId3"/>
    <sheet name="FS" sheetId="3" r:id="rId4"/>
    <sheet name="LMP" sheetId="25" r:id="rId5"/>
    <sheet name="EC" sheetId="22" r:id="rId6"/>
    <sheet name="WC" sheetId="4" r:id="rId7"/>
    <sheet name="MP" sheetId="24" r:id="rId8"/>
    <sheet name="KZN" sheetId="21" r:id="rId9"/>
    <sheet name="GP" sheetId="12" r:id="rId10"/>
    <sheet name="FCL" sheetId="27" r:id="rId11"/>
    <sheet name="NC" sheetId="8" r:id="rId12"/>
    <sheet name="NW" sheetId="11" r:id="rId13"/>
    <sheet name="Storage Cost Costing" sheetId="26" r:id="rId14"/>
    <sheet name="Unit Costs" sheetId="28" r:id="rId15"/>
    <sheet name="Transport costs" sheetId="15" r:id="rId16"/>
  </sheets>
  <definedNames>
    <definedName name="_xlnm._FilterDatabase" localSheetId="5" hidden="1">EC!$A$1:$H$85</definedName>
    <definedName name="_xlnm._FilterDatabase" localSheetId="3" hidden="1">FS!$A$2:$H$28</definedName>
    <definedName name="_xlnm._FilterDatabase" localSheetId="4" hidden="1">LMP!$A$1:$H$41</definedName>
  </definedNames>
  <calcPr calcId="191029"/>
  <pivotCaches>
    <pivotCache cacheId="1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8" l="1"/>
  <c r="D5" i="28"/>
  <c r="D6" i="28"/>
  <c r="D7" i="28"/>
  <c r="D8" i="28"/>
  <c r="D9" i="28"/>
  <c r="D3" i="28"/>
  <c r="E3" i="28" s="1"/>
  <c r="D125" i="29"/>
  <c r="D123" i="29"/>
  <c r="D122" i="29"/>
  <c r="D121" i="29"/>
  <c r="D120" i="29"/>
  <c r="D118" i="29"/>
  <c r="D117" i="29"/>
  <c r="D110" i="29"/>
  <c r="D108" i="29"/>
  <c r="D104" i="29"/>
  <c r="D95" i="29"/>
  <c r="D94" i="29"/>
  <c r="D93" i="29"/>
  <c r="D91" i="29"/>
  <c r="D87" i="29"/>
  <c r="D81" i="29"/>
  <c r="D80" i="29"/>
  <c r="B10" i="28"/>
  <c r="D10" i="28" s="1"/>
  <c r="D7" i="8" l="1"/>
  <c r="D74" i="21"/>
  <c r="D26" i="24"/>
  <c r="D85" i="22"/>
  <c r="D41" i="25"/>
  <c r="D30" i="3"/>
  <c r="B11" i="26"/>
  <c r="B16" i="16"/>
  <c r="D52" i="4"/>
  <c r="D50" i="4"/>
  <c r="D49" i="4"/>
  <c r="D48" i="4"/>
  <c r="D47" i="4"/>
  <c r="D45" i="4"/>
  <c r="D44" i="4"/>
  <c r="C40" i="4"/>
  <c r="D35" i="4"/>
  <c r="D33" i="4"/>
  <c r="D29" i="4"/>
  <c r="D18" i="4"/>
  <c r="D17" i="4"/>
  <c r="D16" i="4"/>
  <c r="D14" i="4"/>
  <c r="D10" i="4"/>
  <c r="D4" i="4"/>
  <c r="D3" i="4"/>
  <c r="D57" i="4" l="1"/>
  <c r="C45" i="3" l="1"/>
  <c r="C23" i="4"/>
  <c r="C5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nontobeko.mketi</author>
  </authors>
  <commentList>
    <comment ref="C3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nontobeko.mketi: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nontobeko.mketi</author>
    <author>sandisa.mbulawa</author>
  </authors>
  <commentList>
    <comment ref="C16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nontobeko.mketi: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8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sandisa.mbulawa:</t>
        </r>
        <r>
          <rPr>
            <sz val="9"/>
            <color indexed="81"/>
            <rFont val="Tahoma"/>
            <family val="2"/>
          </rPr>
          <t xml:space="preserve">
This lab is at Nelson Mandela Academic Hospital. You may confirm other info with the Business Manager</t>
        </r>
      </text>
    </comment>
  </commentList>
</comments>
</file>

<file path=xl/sharedStrings.xml><?xml version="1.0" encoding="utf-8"?>
<sst xmlns="http://schemas.openxmlformats.org/spreadsheetml/2006/main" count="3067" uniqueCount="952">
  <si>
    <t>Area / Laboratory / Department</t>
  </si>
  <si>
    <t>Onsite document storage Kept (Yes/No)</t>
  </si>
  <si>
    <t>On-site quantity (boxes/files)</t>
  </si>
  <si>
    <t>Off-site Quantity (Boxes/files)</t>
  </si>
  <si>
    <t>Electronic records Kept (Yes/No)</t>
  </si>
  <si>
    <t>Frequencies/DailyWeekly/Monthly</t>
  </si>
  <si>
    <t>Nelson Mandela Bay &amp; Sarah Baartman</t>
  </si>
  <si>
    <t>Media/Glassware</t>
  </si>
  <si>
    <t>YES</t>
  </si>
  <si>
    <t>Yes</t>
  </si>
  <si>
    <t>PE Microbiology</t>
  </si>
  <si>
    <t>PE TB</t>
  </si>
  <si>
    <t>No</t>
  </si>
  <si>
    <t>PE Serology/ Virology</t>
  </si>
  <si>
    <t>PE Complex Lab SS</t>
  </si>
  <si>
    <t>&gt;200</t>
  </si>
  <si>
    <t>PE Cytology</t>
  </si>
  <si>
    <t>N/A</t>
  </si>
  <si>
    <t xml:space="preserve">PE Histology </t>
  </si>
  <si>
    <t xml:space="preserve">Livingstone Lab </t>
  </si>
  <si>
    <t>Dora Nginza</t>
  </si>
  <si>
    <t>Uitenhage</t>
  </si>
  <si>
    <t>Somerset East</t>
  </si>
  <si>
    <t>yes</t>
  </si>
  <si>
    <t>n/a</t>
  </si>
  <si>
    <t>Port Alfred</t>
  </si>
  <si>
    <t>Graaff Reinet</t>
  </si>
  <si>
    <t>Grahamstown</t>
  </si>
  <si>
    <t xml:space="preserve">Yes </t>
  </si>
  <si>
    <t>Humansdorp</t>
  </si>
  <si>
    <t>Buffalo City &amp; Amathole</t>
  </si>
  <si>
    <t>Business Manager</t>
  </si>
  <si>
    <t>East London Chemistry</t>
  </si>
  <si>
    <t xml:space="preserve">Unknown </t>
  </si>
  <si>
    <t>East London Haematology</t>
  </si>
  <si>
    <t>n</t>
  </si>
  <si>
    <t>East London Cytology</t>
  </si>
  <si>
    <t xml:space="preserve">East London Microbiology </t>
  </si>
  <si>
    <t xml:space="preserve">East London Serology </t>
  </si>
  <si>
    <t xml:space="preserve">East London Histology </t>
  </si>
  <si>
    <t>East London Lab Support</t>
  </si>
  <si>
    <t>Cecilia Makiwane Lab</t>
  </si>
  <si>
    <t xml:space="preserve">Bisho </t>
  </si>
  <si>
    <t xml:space="preserve">Victoria </t>
  </si>
  <si>
    <t>NO</t>
  </si>
  <si>
    <t>SS Gida</t>
  </si>
  <si>
    <t xml:space="preserve">Willowvale </t>
  </si>
  <si>
    <t>Madwaleni</t>
  </si>
  <si>
    <t>Butterworth</t>
  </si>
  <si>
    <t>MONTHLY</t>
  </si>
  <si>
    <t>Tafalofefe Depot</t>
  </si>
  <si>
    <t>East London</t>
  </si>
  <si>
    <t>Nelson Mandela Academic Lab</t>
  </si>
  <si>
    <t>Chemistry</t>
  </si>
  <si>
    <t>Microbiology</t>
  </si>
  <si>
    <t>TB</t>
  </si>
  <si>
    <t>Virology</t>
  </si>
  <si>
    <t>Lab Support</t>
  </si>
  <si>
    <t>Cytology</t>
  </si>
  <si>
    <t>Histology</t>
  </si>
  <si>
    <t>Stores Clerk</t>
  </si>
  <si>
    <t>Registrar</t>
  </si>
  <si>
    <t>Alfred Nzo &amp; Joe Gqabi</t>
  </si>
  <si>
    <t>ANJG Management &amp; Admin Office</t>
  </si>
  <si>
    <t>St. Elizabeth</t>
  </si>
  <si>
    <t xml:space="preserve">St. Patrick's </t>
  </si>
  <si>
    <t>Sipetu</t>
  </si>
  <si>
    <t>Maluti</t>
  </si>
  <si>
    <t>Matatiele</t>
  </si>
  <si>
    <t>Mt. Ayliff</t>
  </si>
  <si>
    <t>Holy Cross</t>
  </si>
  <si>
    <t>Bambisana</t>
  </si>
  <si>
    <t>Madzikane</t>
  </si>
  <si>
    <t>Tabankulu</t>
  </si>
  <si>
    <t>Nessie Knight</t>
  </si>
  <si>
    <t>Qumbu</t>
  </si>
  <si>
    <t>Dr.MMM</t>
  </si>
  <si>
    <t xml:space="preserve">Aliwal North </t>
  </si>
  <si>
    <t>Empilisweni</t>
  </si>
  <si>
    <t>Taylor Bequest</t>
  </si>
  <si>
    <t>Greenville</t>
  </si>
  <si>
    <t>OR Tambo &amp; Chris Hani Management Office</t>
  </si>
  <si>
    <t>OR Tambo &amp; Chris Hani</t>
  </si>
  <si>
    <t>All Saints</t>
  </si>
  <si>
    <t xml:space="preserve">Cradock </t>
  </si>
  <si>
    <t>Cala</t>
  </si>
  <si>
    <t>Canzibe</t>
  </si>
  <si>
    <t>Cofimvaba</t>
  </si>
  <si>
    <t>Glen Grey</t>
  </si>
  <si>
    <t>St barnabas</t>
  </si>
  <si>
    <t>Hewu</t>
  </si>
  <si>
    <t xml:space="preserve">Queenstown </t>
  </si>
  <si>
    <t xml:space="preserve">Isilimela </t>
  </si>
  <si>
    <t>Zitulele</t>
  </si>
  <si>
    <t>On-site document storage Kept (Yes/No)</t>
  </si>
  <si>
    <t>Free State and North West</t>
  </si>
  <si>
    <t>Human Resource</t>
  </si>
  <si>
    <t>IT Department</t>
  </si>
  <si>
    <t>QA</t>
  </si>
  <si>
    <t>Universitas</t>
  </si>
  <si>
    <t>6 Boxes (will require once off collection)</t>
  </si>
  <si>
    <t>Chemical Pathology</t>
  </si>
  <si>
    <t>Histopathology</t>
  </si>
  <si>
    <t>Documents: 3 Boxes.
Slides: 2 Years
(230 Tray's)</t>
  </si>
  <si>
    <t>Documents: 5 boxes per month
Slides: 230 Trays/Boxes</t>
  </si>
  <si>
    <t>Documents: 595 boxes
Slides: 920 Trays/Boxes</t>
  </si>
  <si>
    <t>Haematology</t>
  </si>
  <si>
    <t>Lab Support Services</t>
  </si>
  <si>
    <t>National Stat Lab</t>
  </si>
  <si>
    <t xml:space="preserve">75 document boxes </t>
  </si>
  <si>
    <t>85 metrofile boxess</t>
  </si>
  <si>
    <t>3 Mil Stat Lab</t>
  </si>
  <si>
    <t>Tissue Typing</t>
  </si>
  <si>
    <t>Human Genetics</t>
  </si>
  <si>
    <t>Pelonomi</t>
  </si>
  <si>
    <t>526 Boxes</t>
  </si>
  <si>
    <t>Botshabelo</t>
  </si>
  <si>
    <t>43 Boxes</t>
  </si>
  <si>
    <t>Welkom</t>
  </si>
  <si>
    <t>400 Boxes</t>
  </si>
  <si>
    <t>Kroonstad</t>
  </si>
  <si>
    <t>96 Boxes</t>
  </si>
  <si>
    <t>661 Boxes &amp; 25 Files</t>
  </si>
  <si>
    <t>Sasolburg</t>
  </si>
  <si>
    <t>15 Boxes</t>
  </si>
  <si>
    <t>Bethlehem</t>
  </si>
  <si>
    <t>117 Boxes</t>
  </si>
  <si>
    <t>Manapo</t>
  </si>
  <si>
    <t>23 Boxes</t>
  </si>
  <si>
    <t>Area  Laboratory / Department</t>
  </si>
  <si>
    <t>Western Cape</t>
  </si>
  <si>
    <t>Laboratory Manager</t>
  </si>
  <si>
    <t>Beaufort West</t>
  </si>
  <si>
    <t>George</t>
  </si>
  <si>
    <t>GPC Chemistry</t>
  </si>
  <si>
    <t>GPC Haematology</t>
  </si>
  <si>
    <t xml:space="preserve">GPC Media </t>
  </si>
  <si>
    <t>GPC Support Services</t>
  </si>
  <si>
    <t>Equation</t>
  </si>
  <si>
    <t>GPC Tuberculosis</t>
  </si>
  <si>
    <t>Helderberg</t>
  </si>
  <si>
    <t>Hermanus Lab</t>
  </si>
  <si>
    <t>Karl Bremer</t>
  </si>
  <si>
    <t>Khayelitsha</t>
  </si>
  <si>
    <t>Knysna</t>
  </si>
  <si>
    <t xml:space="preserve">Mitchell's Plain </t>
  </si>
  <si>
    <t>Mossel Bay</t>
  </si>
  <si>
    <t>Oudtshoorn</t>
  </si>
  <si>
    <t>Paarl</t>
  </si>
  <si>
    <t>West Coast District (ex Vredenburg)</t>
  </si>
  <si>
    <t>Vredendal</t>
  </si>
  <si>
    <t>Worcester</t>
  </si>
  <si>
    <t>Some</t>
  </si>
  <si>
    <t>Man and Admin</t>
  </si>
  <si>
    <t>GSH - Chem Path</t>
  </si>
  <si>
    <t>GSH - Anat Path</t>
  </si>
  <si>
    <t>GSH - Cytology</t>
  </si>
  <si>
    <t>GSH - Haem</t>
  </si>
  <si>
    <t>GSH - Microbiology</t>
  </si>
  <si>
    <t>GSH - Clinical Immunology</t>
  </si>
  <si>
    <t>GSH - Virology</t>
  </si>
  <si>
    <t>GSH - Lab Support</t>
  </si>
  <si>
    <t>GSH - Tissue Immunology</t>
  </si>
  <si>
    <t>GSH - Human Genetics</t>
  </si>
  <si>
    <t>RCCH - Chem Path</t>
  </si>
  <si>
    <t>RCCH - Histology</t>
  </si>
  <si>
    <t>RCCH - Haematology</t>
  </si>
  <si>
    <t>RCCH - Laboratory Support</t>
  </si>
  <si>
    <t>Tygerberg</t>
  </si>
  <si>
    <t>Yes - Histology blocks to be kept indefinitely - legal requirement</t>
  </si>
  <si>
    <t xml:space="preserve">No - Histology wax blocks </t>
  </si>
  <si>
    <t>Immunology</t>
  </si>
  <si>
    <t>Genetics</t>
  </si>
  <si>
    <t>Stores</t>
  </si>
  <si>
    <t>Frequencies/Daily/Weekly/Monthly</t>
  </si>
  <si>
    <t>KZN</t>
  </si>
  <si>
    <t>ACADEMIC COMPLEX (Inkosi Albert Luthuli Central Hospital &amp; King Edward)</t>
  </si>
  <si>
    <t>IALCH – Chem. Path</t>
  </si>
  <si>
    <t>IALCH – Cytology</t>
  </si>
  <si>
    <t>IALCH – Haem.</t>
  </si>
  <si>
    <t>IALCH – Micro</t>
  </si>
  <si>
    <t>IALCH – Virology</t>
  </si>
  <si>
    <t>IALCH – Anat. Path.</t>
  </si>
  <si>
    <t>KEH – Chem. Path</t>
  </si>
  <si>
    <t>KEH – Haem.</t>
  </si>
  <si>
    <t>KEH - Micro</t>
  </si>
  <si>
    <t>KEH - Lab Support</t>
  </si>
  <si>
    <t>ETHEKWINI</t>
  </si>
  <si>
    <t>R K Khan</t>
  </si>
  <si>
    <t>Public Health</t>
  </si>
  <si>
    <t xml:space="preserve">Addington </t>
  </si>
  <si>
    <t>Prince Mshiyeni</t>
  </si>
  <si>
    <t>Wentworth</t>
  </si>
  <si>
    <t>Clairwood</t>
  </si>
  <si>
    <t>King Dinuzulu</t>
  </si>
  <si>
    <t>Osindisweni</t>
  </si>
  <si>
    <t>Kwa Mashu Poly</t>
  </si>
  <si>
    <t>Mahatma Gandhi</t>
  </si>
  <si>
    <t>HARRY GWALA-UGU</t>
  </si>
  <si>
    <t>Port Shepstone</t>
  </si>
  <si>
    <t>St Andrews</t>
  </si>
  <si>
    <t>Scottburgh</t>
  </si>
  <si>
    <t>Murchison</t>
  </si>
  <si>
    <t>Rietvlei</t>
  </si>
  <si>
    <t>Kokstad</t>
  </si>
  <si>
    <t>St Apollinaris</t>
  </si>
  <si>
    <t>Christ the King</t>
  </si>
  <si>
    <t>LEMBE-THUNGULU</t>
  </si>
  <si>
    <t>Ngwelezane</t>
  </si>
  <si>
    <t>Empangeni</t>
  </si>
  <si>
    <t>Catherine Booth</t>
  </si>
  <si>
    <t>Eshowe</t>
  </si>
  <si>
    <t>Nkandla</t>
  </si>
  <si>
    <t>Mbongolwane</t>
  </si>
  <si>
    <t>St Marys</t>
  </si>
  <si>
    <t>Ekhombe</t>
  </si>
  <si>
    <t>Umphumulo</t>
  </si>
  <si>
    <t>Untunjambili</t>
  </si>
  <si>
    <t xml:space="preserve">Stanger (General Justice Gizenga Mpanza) (GJGM) </t>
  </si>
  <si>
    <t>Montebello</t>
  </si>
  <si>
    <t>MGUNGUNDLOVU-THUKELA</t>
  </si>
  <si>
    <t>Edendale</t>
  </si>
  <si>
    <t>Greys</t>
  </si>
  <si>
    <t>Northdale</t>
  </si>
  <si>
    <t>Applesbosch</t>
  </si>
  <si>
    <t>Ladysmith</t>
  </si>
  <si>
    <t>Estcourt</t>
  </si>
  <si>
    <t>Emmaus</t>
  </si>
  <si>
    <t>MAJU-MZINYATHI</t>
  </si>
  <si>
    <t>Madadeni</t>
  </si>
  <si>
    <t>Newcastle</t>
  </si>
  <si>
    <t>Greytown</t>
  </si>
  <si>
    <t>Charles Johnson Memorial Hospital (CJM)</t>
  </si>
  <si>
    <t>Dundee</t>
  </si>
  <si>
    <t>Church of Scottland (COSH)</t>
  </si>
  <si>
    <t>MKHANYA-ZULULAND</t>
  </si>
  <si>
    <t>Hlabisa</t>
  </si>
  <si>
    <t>Manguzi</t>
  </si>
  <si>
    <t>Mseleni</t>
  </si>
  <si>
    <t>Mosvold</t>
  </si>
  <si>
    <t>Bethesda</t>
  </si>
  <si>
    <t>Benedictine</t>
  </si>
  <si>
    <t>Nkonjeni</t>
  </si>
  <si>
    <t>Vryheid</t>
  </si>
  <si>
    <t>Ceza</t>
  </si>
  <si>
    <t>Dumbe</t>
  </si>
  <si>
    <t>Itshelejuba</t>
  </si>
  <si>
    <t xml:space="preserve"> MPUMALANGA</t>
  </si>
  <si>
    <t>Mpumalanga Regional Office</t>
  </si>
  <si>
    <t xml:space="preserve">Witbank </t>
  </si>
  <si>
    <t xml:space="preserve">Middelburg </t>
  </si>
  <si>
    <t xml:space="preserve">Ermelo </t>
  </si>
  <si>
    <t xml:space="preserve">Embhuleni </t>
  </si>
  <si>
    <t xml:space="preserve">Standerton </t>
  </si>
  <si>
    <t xml:space="preserve">Volksrust </t>
  </si>
  <si>
    <t xml:space="preserve">Piet Retief </t>
  </si>
  <si>
    <t xml:space="preserve">Evander </t>
  </si>
  <si>
    <t xml:space="preserve">Bethal </t>
  </si>
  <si>
    <t xml:space="preserve">Rob Ferreira </t>
  </si>
  <si>
    <t xml:space="preserve">Barberton </t>
  </si>
  <si>
    <t>Themba</t>
  </si>
  <si>
    <t xml:space="preserve">Shongwe </t>
  </si>
  <si>
    <t xml:space="preserve">Tonga </t>
  </si>
  <si>
    <t>Delmas</t>
  </si>
  <si>
    <t xml:space="preserve">Mapulaneng </t>
  </si>
  <si>
    <t xml:space="preserve">Tintswalo </t>
  </si>
  <si>
    <t xml:space="preserve">Matikwana </t>
  </si>
  <si>
    <t>Lydenburg</t>
  </si>
  <si>
    <t>Kwa Mhlanga</t>
  </si>
  <si>
    <t>Mmametlhake</t>
  </si>
  <si>
    <t>Ellisras</t>
  </si>
  <si>
    <t>George Masebe</t>
  </si>
  <si>
    <t>Hellen Frans</t>
  </si>
  <si>
    <t>Jane Furse</t>
  </si>
  <si>
    <t>Knobel</t>
  </si>
  <si>
    <t>Dilokong</t>
  </si>
  <si>
    <t>Matlala</t>
  </si>
  <si>
    <t>Mecklenburg</t>
  </si>
  <si>
    <t>Mokopane</t>
  </si>
  <si>
    <t>Potgietersrus</t>
  </si>
  <si>
    <t>Seshego</t>
  </si>
  <si>
    <t>St. Ritas</t>
  </si>
  <si>
    <t>Witpoort</t>
  </si>
  <si>
    <t>Lebowakgomo</t>
  </si>
  <si>
    <t>Zebediela</t>
  </si>
  <si>
    <t>Warmbath</t>
  </si>
  <si>
    <t>Nylstroom</t>
  </si>
  <si>
    <t>Thabazimbi</t>
  </si>
  <si>
    <t>Groblesdal</t>
  </si>
  <si>
    <t>Polokwane</t>
  </si>
  <si>
    <t>Philadelphia</t>
  </si>
  <si>
    <t>Limpopo East</t>
  </si>
  <si>
    <t>Botlokwa</t>
  </si>
  <si>
    <t>Cn Phatudi</t>
  </si>
  <si>
    <t>Donald Fraser</t>
  </si>
  <si>
    <t>Elim</t>
  </si>
  <si>
    <t>Giyani</t>
  </si>
  <si>
    <t>Kgapane</t>
  </si>
  <si>
    <t>Letaba</t>
  </si>
  <si>
    <t>Louis Trichardt</t>
  </si>
  <si>
    <t>Malamulele</t>
  </si>
  <si>
    <t>Mankweng</t>
  </si>
  <si>
    <t>Messina</t>
  </si>
  <si>
    <t>Namakgale</t>
  </si>
  <si>
    <t>Sekororo</t>
  </si>
  <si>
    <t>Siloam</t>
  </si>
  <si>
    <t>Tshilidzini</t>
  </si>
  <si>
    <t>Tzaneen</t>
  </si>
  <si>
    <t>No Quantity</t>
  </si>
  <si>
    <t>IALCH - 800 Bellair Road Mayville, 4058</t>
  </si>
  <si>
    <t>IALCH - 800 Bellair Road Mayville, 4058 Cytology Lab, Level 3</t>
  </si>
  <si>
    <t xml:space="preserve">King Edward Hospital, Francois Road </t>
  </si>
  <si>
    <t>Murchison Laboratory, Murchison Hospital, Main Port Shepstone, Harding Road</t>
  </si>
  <si>
    <t>Port Shepstone Laboratory, Bazley Street, Port Shepstone 4240</t>
  </si>
  <si>
    <t>RK Khan Laboratory, 361 Chatsworth, 4090</t>
  </si>
  <si>
    <t>Scottburgh Laboratory, CJ Crookes Hospital, 1 Hospital Road, Scottburgh, 4180</t>
  </si>
  <si>
    <t>St Andrews Laboratory, 14 Moodie Street, Harding, 4680</t>
  </si>
  <si>
    <t>29 Union Street, Empangeni, 3880</t>
  </si>
  <si>
    <t>Thanduyise Road, Ngwelezane , 3880</t>
  </si>
  <si>
    <t>Oakford Road, Verulam, 3200</t>
  </si>
  <si>
    <t>Cnr of King Shaka, KwaDukuza, 4450</t>
  </si>
  <si>
    <t>R 74, 40km from Stanger to Kranskop, Maphumulo, 4470</t>
  </si>
  <si>
    <t>(along Kranskop way) Private Bag X216, Kranskop, 3268</t>
  </si>
  <si>
    <t>NHLS - Bethesda Laboratory, Bethesda Hospital, Main Road, Ubombo, 3970</t>
  </si>
  <si>
    <t>NHLS -Hlabisa Laboratory, Hlabisa Hospital, Hlabisa Hospital Road, Hlabisa, 3937</t>
  </si>
  <si>
    <t>NHLS -Manguzi Laboratory, Manguzi Hospital, Manguzi Hospital Road, Kwangwanase 3973</t>
  </si>
  <si>
    <t>NHLS -Mosvold Laboratory, Mosvold Hospital, Ingwavuma Main Road, Ingwavuma, 3968</t>
  </si>
  <si>
    <t>NHLS -Mseleni Laboratory, Mseleni Hospital, Mseleni Hospital Road, Mseleni 3967</t>
  </si>
  <si>
    <t>Main Street, Nongoma, 3950</t>
  </si>
  <si>
    <t>Ceza Farm, 3866</t>
  </si>
  <si>
    <t>Care of Eshowe Hospital, Kangalla Road, Eshowe, 3815</t>
  </si>
  <si>
    <t>N2 Phumphulo &amp; Pietretief, 2380</t>
  </si>
  <si>
    <t>Ntumeni Road, 3830</t>
  </si>
  <si>
    <t>Mbatha Lane, Nkandla, 3855</t>
  </si>
  <si>
    <t>Mahlabathini, Nkonjeni, 3865</t>
  </si>
  <si>
    <t>Coswald Brown Street, Vryheid, 3100</t>
  </si>
  <si>
    <t>Kwa Magwaza road, Melmoth, 3835</t>
  </si>
  <si>
    <t>Dumbe Main Street, Paulpietersburg, 3180</t>
  </si>
  <si>
    <t>Cnr Babanango Road &amp; Hlubi Street, Nqutu, 3135</t>
  </si>
  <si>
    <t>R33 off Dundee Road, Tugela Ferry</t>
  </si>
  <si>
    <t>121 McKenzie Street, Provincial Hospital, Dundee, 3000</t>
  </si>
  <si>
    <t>Ekhombe Hospital, Kranskop</t>
  </si>
  <si>
    <t>Cathedral Peak Road, Winterton, 3340</t>
  </si>
  <si>
    <t>Hospital Road, Escourt, 3310</t>
  </si>
  <si>
    <t>36 Malcolm Road, Ladysmith, 3370</t>
  </si>
  <si>
    <t>Hospital Road, Madadeni Township</t>
  </si>
  <si>
    <t>4 Hospital Road, Newcastle, 2940</t>
  </si>
  <si>
    <t>Appelsbosch Mission Ozwantini</t>
  </si>
  <si>
    <t>Peter Hauff Drive, Ixopo, 3276</t>
  </si>
  <si>
    <t>Edendale Main Road, Pietermaritzburg</t>
  </si>
  <si>
    <t>Townbush Road, Pietermaritzburg, 3201</t>
  </si>
  <si>
    <t>Bell Street Ext., Greytown, 3250</t>
  </si>
  <si>
    <t>Elliot Street, Kokstad, 4700</t>
  </si>
  <si>
    <t>NHLS - Northdale Hospital -Laboratory - Old Greytown Road, Pietermaritzburg</t>
  </si>
  <si>
    <t>Centocow Mission Centocow</t>
  </si>
  <si>
    <t>NHLS Address</t>
  </si>
  <si>
    <t>WEEKLY</t>
  </si>
  <si>
    <t>C/O Buckingham &amp; Eastbourne Rd, Ground floor, Mount Croix,, PE</t>
  </si>
  <si>
    <t>Humansdorp Partnership Hospital, Du Plessis Street, Humansdorp</t>
  </si>
  <si>
    <t>Settlers Hospital, Milner Street. Grahamstown</t>
  </si>
  <si>
    <t>Midlands Hospital, Albertyn Street, Graaff Reinet</t>
  </si>
  <si>
    <t>Uitenhage Provincial Hospital. Channer Street, Uitenhage</t>
  </si>
  <si>
    <t>Witbank Provincial Hospital President Street Witbank 1035</t>
  </si>
  <si>
    <t>Middleburg Hospital, cnr Church &amp; Hospital Street, Middleburg, 1050</t>
  </si>
  <si>
    <t>Ermelo Provincial Hospital, 1 Jouber Street, Ermelo, 2350</t>
  </si>
  <si>
    <t>Embhuleni Provincial Hospital, Eestehoek, 1192</t>
  </si>
  <si>
    <t>Standerton Provincial Hospital, Standerton 2430</t>
  </si>
  <si>
    <t>Piet Retief Provincial Hospital, Piet Retief, 2380</t>
  </si>
  <si>
    <t>Evander Provincial Hospital, Bologna Street, 2280</t>
  </si>
  <si>
    <t>Bethal Provincial Hospital, 4th Street, Bethal, 2310</t>
  </si>
  <si>
    <t>Themba Hospital, Kabokweni, 1345</t>
  </si>
  <si>
    <t>Barberton Provincial Hospital, 1 Hospital Street, Barberton, 1300</t>
  </si>
  <si>
    <t>KwaMhlanga Hospital, 1128 Solomon Mahlangu Drive, Section C,KwaMhlanga, 1022</t>
  </si>
  <si>
    <t>Mapulaneng Hospital Bushbuck Ridge</t>
  </si>
  <si>
    <t>Tintswalo Hospital Acornhoek</t>
  </si>
  <si>
    <t>Matikwana Hospital, Hazyview district</t>
  </si>
  <si>
    <t>Lydenburg Hospital, 32 Berg street, Lydenburg</t>
  </si>
  <si>
    <t>Shongwe Mission Hospital, Jeppie;s Reef Road, Malelane district, 1331</t>
  </si>
  <si>
    <t xml:space="preserve">Rob Ferreira Hospital, cnr Dan Pienaarn &amp; Piet Retief Street, Nelspruit,1200 </t>
  </si>
  <si>
    <t>Tonga Provincial Hospital, Tonga Nkomazi East 1341</t>
  </si>
  <si>
    <t>No 2 Hospital Street, Bernice Samuel, Delmas, 2210</t>
  </si>
  <si>
    <t>Ellisras Provincial Hospital, Chris Hani Rd, Lephalale 0555</t>
  </si>
  <si>
    <t>George Masebe, Marulaneng Village, Bakenberg, Mokopane</t>
  </si>
  <si>
    <t>Helen Franz Hospital, Senwabarwana Township 0790</t>
  </si>
  <si>
    <t>Jane Furse hospital, Mamone road</t>
  </si>
  <si>
    <t>Knobel Hospital,gilead road, cnr municipality,0710</t>
  </si>
  <si>
    <t>Dilokong Hospital, Burgersfort road &amp; main driekop</t>
  </si>
  <si>
    <t>Matlala Hospital, Tsimanyane village, marble hall</t>
  </si>
  <si>
    <t>Mecklenburg hospital, Moroke village</t>
  </si>
  <si>
    <t>Mokopane Hospital, Dudumadisha drive,mahuuelereng</t>
  </si>
  <si>
    <t>Potgietersrus Hospital, voortrekker,2 geyser street</t>
  </si>
  <si>
    <t>Seshego Hospital, cnr hospital &amp; nelson Mandela drive</t>
  </si>
  <si>
    <t>St Ritas Hospital, nebojanefure road,glencowie</t>
  </si>
  <si>
    <t>Witpoort Hospital, stand 1, Thabo Mbeki street</t>
  </si>
  <si>
    <t>Lebowakgomo Hospital, Zone A,zebediele road (R518)</t>
  </si>
  <si>
    <t>Zebediele Hospital, Magatle village</t>
  </si>
  <si>
    <t>Bela bela hospital, chrishani drive ,bela bela</t>
  </si>
  <si>
    <t>Nylstroom Hospital, Alf makaleng street,modimolle</t>
  </si>
  <si>
    <t>Thabazimbi no 10 1st Avenue</t>
  </si>
  <si>
    <t>Groblesdal Hospital, 18 voortrekker road,0470</t>
  </si>
  <si>
    <t>Pietersburg Hospital ground, cnr Dorp &amp; Hospital street</t>
  </si>
  <si>
    <t>Philadelphia Hospital road, bennilton 1030</t>
  </si>
  <si>
    <t>Botlokwa Hospital, Matoks Village, Dwars River, 2km along Ramokgopa Route off N1 North</t>
  </si>
  <si>
    <t>CN Phatudi Hospital, Shiluvane Road, via Maake Road</t>
  </si>
  <si>
    <t>Donald Fraser Hospital Vhufuli Village  Thohoyandou</t>
  </si>
  <si>
    <t>Elim Hospital, Elim Village, Along the R578 Road</t>
  </si>
  <si>
    <t>Nkhesani Hospital,R81 Road, Limpopo</t>
  </si>
  <si>
    <t>Kgapane Hospital,Duiwelskloof, On the  Modjadji Road</t>
  </si>
  <si>
    <t>C/O Lydenburg and Tarental</t>
  </si>
  <si>
    <t>cnr Hospital and Snyman streets, Louis Trichardt.</t>
  </si>
  <si>
    <t>Hospital Street, Malamulele Hospital, Opposite Hlekane Complex</t>
  </si>
  <si>
    <t>Mankweng Hospital,Oos bos Road.Sovenga</t>
  </si>
  <si>
    <t>Musina Hospital, Cnr Iversen &amp; Whyte Road Musina</t>
  </si>
  <si>
    <t>Maphutha Malatji Hospital, Maphuta Street. Namakgale</t>
  </si>
  <si>
    <t>Sekororo Hospital,R74 Road,Trichardstal</t>
  </si>
  <si>
    <t>Siloam Hospital,N1-N Turn Off Thoyayandou,Nzhelele Village</t>
  </si>
  <si>
    <t>Tshilidzini Hospital,Punda Maria Drive.Thoyoyandou</t>
  </si>
  <si>
    <t>3rd Avenue, Van Velden Hospital, Claude Wheatly Street,Tzaneen</t>
  </si>
  <si>
    <t>Office No.2, Genius Loci Office Park, C.P. Hoogenhout Str, Langenhovenpark, Bloemfontein, 9300</t>
  </si>
  <si>
    <t>Beaufort West Hospital, Voortrekker Street, Beaufort West, 6970</t>
  </si>
  <si>
    <t>George Hospital, York Road, George, 6530</t>
  </si>
  <si>
    <t>Old City Hospital Complex, Portswood Road, Green Point, Cape Town, 8002</t>
  </si>
  <si>
    <t>Hottentots Holland Hospital Complex, Cnr Batavia &amp; Hospital Road, Somerset West, 7131</t>
  </si>
  <si>
    <t>NHLS, Hermans Hospital, Hospital Road, Hermanus</t>
  </si>
  <si>
    <t>Medical Emergency Unit, Cnr. Mike Pienaar &amp; 12th Avenue, Karl Bremer Hospital, Bellville, 7530</t>
  </si>
  <si>
    <t>Khayelitsha Site B, Community Hospital, Cnr Bonga &amp; Lwandle road, Khayelitsha</t>
  </si>
  <si>
    <t>NHLS, Ground Floor, Knysna Provincial Hospital, Main Road, Knysna, 6570</t>
  </si>
  <si>
    <t>NHLS, c/o Mitchell's Plain Hospital, AZ Berman Drive, Mitchells Plain 7785</t>
  </si>
  <si>
    <t>NHLS Mosselbay Provincial Hopital, 21st Avenue, Mosselbay, 6500</t>
  </si>
  <si>
    <t>Oudtshoorn Hospital, Oudtshoorn, 6620</t>
  </si>
  <si>
    <t>Old Nursing Home, Paarl Hospital, Cnr. Hospital &amp; Breda Street, Paarl, 7622</t>
  </si>
  <si>
    <t>Admin Block, Vredenburg Hospital, Voortreker Road, Vredenburg, 7380</t>
  </si>
  <si>
    <t>Vredendal Hospital Complex, Kooperasie Street, Vredendal, 8160</t>
  </si>
  <si>
    <t>Eben Donges Hospital, 73 Suggest Street, Worcester, 6850</t>
  </si>
  <si>
    <t>9th Floor, Gold Avenue, West Side, Tygerberg</t>
  </si>
  <si>
    <t>10th Floor, Green Avenue, East Side, Tygerberg</t>
  </si>
  <si>
    <t>10th Floor, Green Avenue, West  Side, Tygerberg</t>
  </si>
  <si>
    <t>9th Floor, Green Avenue, East Side, Tygerberg</t>
  </si>
  <si>
    <t>8th Floor, Medical School, University of StellenboschTygerberg Campus</t>
  </si>
  <si>
    <t>10th Floor, Green Avenue, West Side, Tygerberg</t>
  </si>
  <si>
    <t>On-site document storage available (Yes/No)</t>
  </si>
  <si>
    <t>Electronic Records available (Yes/No)</t>
  </si>
  <si>
    <t xml:space="preserve">Mafikeng </t>
  </si>
  <si>
    <t>Lehurutshe</t>
  </si>
  <si>
    <t>Thusong</t>
  </si>
  <si>
    <t>Gelukspan</t>
  </si>
  <si>
    <t>Tshepong</t>
  </si>
  <si>
    <t>200-300</t>
  </si>
  <si>
    <t>Wolmaranstad</t>
  </si>
  <si>
    <t>Potchefstroom</t>
  </si>
  <si>
    <t>Rustenburg</t>
  </si>
  <si>
    <t>Moses Kotane</t>
  </si>
  <si>
    <t xml:space="preserve">Quarterly </t>
  </si>
  <si>
    <t>Brits</t>
  </si>
  <si>
    <t>Ganyesa</t>
  </si>
  <si>
    <t>Taung</t>
  </si>
  <si>
    <t>Huhudi / Vryburg</t>
  </si>
  <si>
    <t>8 Clarkson Street, Estoire, Bloemfontein</t>
  </si>
  <si>
    <t>25 Stormberg Road, Gately, East London</t>
  </si>
  <si>
    <t>1 Munich Street, Airport Industria</t>
  </si>
  <si>
    <t xml:space="preserve">   </t>
  </si>
  <si>
    <t xml:space="preserve">Dept. of Cytology Block C,Ground FloorMedical FacultyD F Malherbe Road, UFS
</t>
  </si>
  <si>
    <t xml:space="preserve">Dept of HeamatologyBlock C,First FloorMedical FacultyD F Malherbe Road, UFS
</t>
  </si>
  <si>
    <t xml:space="preserve">Service Lab,Block C,First Floor, Medical Faculty,D F Malherbe Road, UFS
</t>
  </si>
  <si>
    <t xml:space="preserve">Dept of Anatomical pathology,Block C, Lower GroundMedical Faculty, D F Malherbe Road, UFS
</t>
  </si>
  <si>
    <t xml:space="preserve">Dept of Human Genetics,Block C,Ground Floor, Medical Faculty,D F Malherbe Road, UFS
</t>
  </si>
  <si>
    <t xml:space="preserve">Lab Support Services,Block C,First FloorMedical Faculty,D F Malherbe Road, UFS
</t>
  </si>
  <si>
    <t xml:space="preserve">Dept of Microbiology, Block C, Second Floor,Medical Faculty,D F Malherbe Road, UFS
</t>
  </si>
  <si>
    <t xml:space="preserve">QA Office,Block C,First Floor,Medical Faculty,D F Malherbe Road, UFS
</t>
  </si>
  <si>
    <t xml:space="preserve">Service Lab,Block C,First FloorMedical FacultyD F Malherbe Road, UFS
</t>
  </si>
  <si>
    <t xml:space="preserve">Dept of Anatomical Pathology  ,Block C, Lower Ground,Medical Faculty
D F Malherbe Road, UFS
</t>
  </si>
  <si>
    <t xml:space="preserve">Dept of Chemical Pathology ,Block C,First Floor,Medical Faculty,D F Malherbe Road, UFS
</t>
  </si>
  <si>
    <t xml:space="preserve">Dept of Microbiology,Block C, Second FloorMedical Faculty,D F Malherbe Road, UFS
</t>
  </si>
  <si>
    <t>NHLS Building 3rd floor, 149 Prince st, South Beach, Durban 4001</t>
  </si>
  <si>
    <t>Addington Pathology Laboratory, Addington Hospital, PO Box 977, Durban 4001</t>
  </si>
  <si>
    <t>Prince  Mshiyeni Pathology Laboratory, number 2 Mangosuthu Highway, Umlazi 4031</t>
  </si>
  <si>
    <t>Calirwood Laboratory, Clairwood Hoapital, 1 Higginson Highway, Mobeni 4060</t>
  </si>
  <si>
    <t>Wenworth Laboratory, 1 Boston Road, Wentworth 4052</t>
  </si>
  <si>
    <t>1 Daniel Street, Industria</t>
  </si>
  <si>
    <t>7 White Water Street, Riverside, Nelspruit</t>
  </si>
  <si>
    <t>NHLS Adress</t>
  </si>
  <si>
    <t>Gauteng Region</t>
  </si>
  <si>
    <t>Braamfontein Complex - TB Laboratory</t>
  </si>
  <si>
    <t>Braamfontein Complex - Immunology Laboratory</t>
  </si>
  <si>
    <t>Braamfontein Complex - Human Genetics</t>
  </si>
  <si>
    <t>Braamfontein Complex - Cytopathology</t>
  </si>
  <si>
    <t>Braamfontein Complex - LSS</t>
  </si>
  <si>
    <t>Carletonville - Clinical Pathology</t>
  </si>
  <si>
    <t>Edenvale - Clinical Pathology</t>
  </si>
  <si>
    <t>Helen Joseph - Clinical Pathology</t>
  </si>
  <si>
    <t>Kopanong - Clinical Pathology</t>
  </si>
  <si>
    <t>Leratong - Clinical Pathology</t>
  </si>
  <si>
    <t>Rahima Moosa - Clinical Pathology</t>
  </si>
  <si>
    <t>Sebokeng - Clinical Pathology</t>
  </si>
  <si>
    <t>South Rand - Clinical Pathology</t>
  </si>
  <si>
    <t>Yusuf Dadoo - Clinical Pathology</t>
  </si>
  <si>
    <t>Ekurhuleni Tshwane</t>
  </si>
  <si>
    <t>Far East Rand - Clinical Pathology</t>
  </si>
  <si>
    <t>Bertha Gxowa - Clinical Pathology</t>
  </si>
  <si>
    <t>Jubilee - Clinical Pathology</t>
  </si>
  <si>
    <t>Kalafong  - Clinical Pathology</t>
  </si>
  <si>
    <t>Mamelodi - Clinical Pathology</t>
  </si>
  <si>
    <t>Thelle Mogoerane - Clinical Pathology</t>
  </si>
  <si>
    <t>Odi - Clinical Pathology</t>
  </si>
  <si>
    <t>Pholosong  - Clinical Pathology</t>
  </si>
  <si>
    <t>Tambo Memorial - Clinical Pathology</t>
  </si>
  <si>
    <t>Tembisa - Clinical Pathology</t>
  </si>
  <si>
    <t>Chris Hani Baragwanath (CHBARA)</t>
  </si>
  <si>
    <t>CHB - Bheki Mlangeni</t>
  </si>
  <si>
    <t>CHBAH Satellite lab</t>
  </si>
  <si>
    <t>CHB - Chemical Pathology</t>
  </si>
  <si>
    <t>CHB - Anatomical Pathology</t>
  </si>
  <si>
    <t>CHB - Haematology</t>
  </si>
  <si>
    <t>CHB - Microbiology</t>
  </si>
  <si>
    <t>CHB - LSS</t>
  </si>
  <si>
    <t>Charlotte Maxeke</t>
  </si>
  <si>
    <t>CMJAH - Anatomical Pathology</t>
  </si>
  <si>
    <t>CMJAH - Chemical Pathology</t>
  </si>
  <si>
    <t>CMJAH - Cytogenetics</t>
  </si>
  <si>
    <t>CMJAH - Haematology</t>
  </si>
  <si>
    <t>CMJAH - Microbiology</t>
  </si>
  <si>
    <t>CMJAH - Infection Control / Public Health</t>
  </si>
  <si>
    <t>CMJAH - Laboratory Support Services</t>
  </si>
  <si>
    <t>CMJAH - Flow Cytometry</t>
  </si>
  <si>
    <t>CMJAH - Virology</t>
  </si>
  <si>
    <t>Dr George Mukhari (DGM)</t>
  </si>
  <si>
    <t>DGM - Anatomical Pathology</t>
  </si>
  <si>
    <t>DGM - Chemical Pathology</t>
  </si>
  <si>
    <t>DGM - Cytogenetics</t>
  </si>
  <si>
    <t>DGM - Haematology</t>
  </si>
  <si>
    <t>DGM - Microbiology</t>
  </si>
  <si>
    <t>DGM - Virology</t>
  </si>
  <si>
    <t>DGM - Laboratory Support Services</t>
  </si>
  <si>
    <t>Tshwane Academic (TAD)</t>
  </si>
  <si>
    <t>TAD - Anatomical Pathology</t>
  </si>
  <si>
    <t>TAD  - Chemical Pathology</t>
  </si>
  <si>
    <t>TAD - Haematology</t>
  </si>
  <si>
    <t>TAD - Microbiology</t>
  </si>
  <si>
    <t>TAD - Virology</t>
  </si>
  <si>
    <t>TAD - Immunology</t>
  </si>
  <si>
    <t>Cnr Hospital and De Korte Street, Braamfontein, Johannesburg</t>
  </si>
  <si>
    <t>Carletonville Hospital, Falcon St, Carletonville, 2499</t>
  </si>
  <si>
    <t>Modderfontein Road Edenvale</t>
  </si>
  <si>
    <t>Perth Road, Auckland Park, Johannesburg</t>
  </si>
  <si>
    <t>Cassino Drive, Duncanville, Vereeniging</t>
  </si>
  <si>
    <t>Cnr Adcock and Randfontein Road, Krugersdorp</t>
  </si>
  <si>
    <t>Moshoeshoe Street, Sebokeng</t>
  </si>
  <si>
    <t>Friars Hill Road, Rossetenville, Johannesburg</t>
  </si>
  <si>
    <t>Hospital Street, Krugersdorp</t>
  </si>
  <si>
    <t>Hospital Rd, New State Areas, Springs</t>
  </si>
  <si>
    <t>Jubilee Hospital, 92 Jubilee Road, Temba,</t>
  </si>
  <si>
    <t>Kalafong Hospital, 1 Klipspringer Road, Atteridgeville, Pretoria,</t>
  </si>
  <si>
    <t>Cnr Tsamaya Avenue &amp; Serapeng Street, Mamelodi East, Pretoria, </t>
  </si>
  <si>
    <t>Cnr Letsholo and Hospital Street, Katlehong,</t>
  </si>
  <si>
    <t>Klipgat Road, Odi</t>
  </si>
  <si>
    <t>Indaba Street, Tsakane, Brakpan</t>
  </si>
  <si>
    <t>Railway Street, Boksburg</t>
  </si>
  <si>
    <t> Cnr Mazibuko and Rev Namane Drive, Tembisa</t>
  </si>
  <si>
    <t>NHLS  Address</t>
  </si>
  <si>
    <t>Frequencies/Daily Weekly/Monthly</t>
  </si>
  <si>
    <t>Kimberley</t>
  </si>
  <si>
    <t>3rd Floor Kimberley Hospital Complex Du Toitspan Road Kimberley 8301</t>
  </si>
  <si>
    <t>De Aar</t>
  </si>
  <si>
    <t>Central Karoo Hospital Visser Street De Aar 7000</t>
  </si>
  <si>
    <t>Upington</t>
  </si>
  <si>
    <t>Dr Harry Surtie Hospital Uppington 26 and Turner Street Uppington 8800</t>
  </si>
  <si>
    <t>Springbok</t>
  </si>
  <si>
    <t>Dr Van Niekerk Hospital Hospital Street Springbok 8240</t>
  </si>
  <si>
    <t>Tshwaragano</t>
  </si>
  <si>
    <t>Tshwaragano Hospital Main Road Batlharosi Village Kuruman 8460</t>
  </si>
  <si>
    <t>1 Van Veldon Street, Brits District Hospital,1st Floor OPD entrance.</t>
  </si>
  <si>
    <t>Mafikeng Provincial Hospital, Mareetsane / Vryburg Rd, Danville 2745</t>
  </si>
  <si>
    <t>Taung NHLS, Taung District Hospital, Manthe Road, 8584</t>
  </si>
  <si>
    <t>Joe Morolong Hospital, 506 South Street, Vryburg</t>
  </si>
  <si>
    <t>Potchefstroom Lab, Cnr Chris Hani Drive &amp; Kruis Street</t>
  </si>
  <si>
    <t>NHLS Tshepong, Tshepong Hospital, Benji Oliphant Road, Uraniaville, Klerksdorp, 2571</t>
  </si>
  <si>
    <t>Itsoseng / Mareetsane Road, Next to Radithuso Post Office, Gelukspan Village, Mafikeng, 2738</t>
  </si>
  <si>
    <t> NHLS Lehurutshe, Lehurustshe Hospital, Mangope Highway, Lehurutshe, Zeerust, NW 2865</t>
  </si>
  <si>
    <t>Moses kotane hospital . Phatsima road .Ledig . 0316</t>
  </si>
  <si>
    <t>Litchenberg Mafikeng Road, Thusong Hospital, Itsoseng</t>
  </si>
  <si>
    <t>Nick Bodenstein Hospital, Van Riebeck Street, Wolmaransstad</t>
  </si>
  <si>
    <t>Tosca road, Ganyesa</t>
  </si>
  <si>
    <t>cnr. Nelson Mandela &amp; Bosch street, JST Hosp.,Rustenburg</t>
  </si>
  <si>
    <t xml:space="preserve">Universitas, Business Managers Office,Block C,First Floor,
</t>
  </si>
  <si>
    <t>1-3 Clubhouse Place, Mahogany Ridge, Westmead, Pinetown, Kwazulu Natal, 3608</t>
  </si>
  <si>
    <t>KM</t>
  </si>
  <si>
    <t>QUANTITY OF BOXES</t>
  </si>
  <si>
    <t>TOTAL</t>
  </si>
  <si>
    <t>PRICE RANGE</t>
  </si>
  <si>
    <t>15-20KG</t>
  </si>
  <si>
    <t>20-25KG</t>
  </si>
  <si>
    <t>Collection Point</t>
  </si>
  <si>
    <t>Relocation Address</t>
  </si>
  <si>
    <t xml:space="preserve">Collection Point </t>
  </si>
  <si>
    <t>35 boxes,14 M2A</t>
  </si>
  <si>
    <t>Yes (ECM)</t>
  </si>
  <si>
    <r>
      <t> </t>
    </r>
    <r>
      <rPr>
        <sz val="8"/>
        <color rgb="FF222222"/>
        <rFont val="Arial"/>
        <family val="2"/>
      </rPr>
      <t>Far East Rand Hospital, Hospital Street, Springs, </t>
    </r>
  </si>
  <si>
    <t>no</t>
  </si>
  <si>
    <t>228</t>
  </si>
  <si>
    <t>6205</t>
  </si>
  <si>
    <t>Monthly</t>
  </si>
  <si>
    <t>when needed</t>
  </si>
  <si>
    <t>Annually</t>
  </si>
  <si>
    <t>Quarterly</t>
  </si>
  <si>
    <t>monthly</t>
  </si>
  <si>
    <t>6 Monthly</t>
  </si>
  <si>
    <t>Quartely</t>
  </si>
  <si>
    <t>Yes, but limited</t>
  </si>
  <si>
    <t>80 - Cytology              60 - Histology</t>
  </si>
  <si>
    <t xml:space="preserve">No </t>
  </si>
  <si>
    <t>As needed</t>
  </si>
  <si>
    <t xml:space="preserve">Monthly </t>
  </si>
  <si>
    <t>407 boxes</t>
  </si>
  <si>
    <t>130  Boxes</t>
  </si>
  <si>
    <t>297 000</t>
  </si>
  <si>
    <t>100 BOXES</t>
  </si>
  <si>
    <t>53 BOXES</t>
  </si>
  <si>
    <t>112 Boxes</t>
  </si>
  <si>
    <t>Yes - not all</t>
  </si>
  <si>
    <t>6 months</t>
  </si>
  <si>
    <t>yearly</t>
  </si>
  <si>
    <t>500 boxes</t>
  </si>
  <si>
    <t>None(At LSS)</t>
  </si>
  <si>
    <t>1100 boxes</t>
  </si>
  <si>
    <t>None</t>
  </si>
  <si>
    <t xml:space="preserve"> Yes</t>
  </si>
  <si>
    <t>Not provided</t>
  </si>
  <si>
    <t>Old Mutual Roseville Park, Cnr Moot St and E'skia Mphahlele Drive, Roseville, Pretoria</t>
  </si>
  <si>
    <t>Last storage february 2021</t>
  </si>
  <si>
    <t>Average 3 boxes</t>
  </si>
  <si>
    <t>Not Provided</t>
  </si>
  <si>
    <t>When required</t>
  </si>
  <si>
    <t xml:space="preserve">**Yes **FBC &amp; CD4 instruments' data are archived monthly on an external hard drive </t>
  </si>
  <si>
    <t>Yes, not electronically</t>
  </si>
  <si>
    <t>Yes, request forms</t>
  </si>
  <si>
    <t>Once a year</t>
  </si>
  <si>
    <t>Keeping  them On-site for  6 Years</t>
  </si>
  <si>
    <t xml:space="preserve">When storage full </t>
  </si>
  <si>
    <t xml:space="preserve">Arrange for collection when boxes are full </t>
  </si>
  <si>
    <t>Weekly</t>
  </si>
  <si>
    <t xml:space="preserve">The boxes arent sent anymore. They’ve been onsite for 6 years. </t>
  </si>
  <si>
    <t>Every 4 months</t>
  </si>
  <si>
    <t>Daily in Lab</t>
  </si>
  <si>
    <t>5 boxes</t>
  </si>
  <si>
    <t>Only flow  CYTO</t>
  </si>
  <si>
    <t>Fortnight</t>
  </si>
  <si>
    <t xml:space="preserve">Twice a year </t>
  </si>
  <si>
    <t>Mthatha</t>
  </si>
  <si>
    <t>LIMPOPO</t>
  </si>
  <si>
    <t>NORTH WEST</t>
  </si>
  <si>
    <r>
      <rPr>
        <b/>
        <sz val="8"/>
        <color theme="1"/>
        <rFont val="Arial"/>
        <family val="2"/>
      </rPr>
      <t>Western Cape</t>
    </r>
    <r>
      <rPr>
        <sz val="8"/>
        <color theme="1"/>
        <rFont val="Arial"/>
        <family val="2"/>
      </rPr>
      <t>:1 Munich Street, Airport Industria</t>
    </r>
  </si>
  <si>
    <r>
      <rPr>
        <b/>
        <sz val="8"/>
        <color theme="1"/>
        <rFont val="Arial"/>
        <family val="2"/>
      </rPr>
      <t>Free State</t>
    </r>
    <r>
      <rPr>
        <sz val="8"/>
        <color theme="1"/>
        <rFont val="Arial"/>
        <family val="2"/>
      </rPr>
      <t>:8 Clarkson Street, Estoire, Bloemfontein</t>
    </r>
  </si>
  <si>
    <r>
      <rPr>
        <b/>
        <sz val="8"/>
        <color theme="1"/>
        <rFont val="Arial"/>
        <family val="2"/>
      </rPr>
      <t>Eastern Cape</t>
    </r>
    <r>
      <rPr>
        <sz val="8"/>
        <color theme="1"/>
        <rFont val="Arial"/>
        <family val="2"/>
      </rPr>
      <t>:25 Stormberg Road, Gately, East London</t>
    </r>
  </si>
  <si>
    <r>
      <rPr>
        <b/>
        <sz val="8"/>
        <color theme="1"/>
        <rFont val="Arial"/>
        <family val="2"/>
      </rPr>
      <t>Mpumalanga</t>
    </r>
    <r>
      <rPr>
        <sz val="8"/>
        <color theme="1"/>
        <rFont val="Arial"/>
        <family val="2"/>
      </rPr>
      <t>:7 White Water Street, Riverside, Nelspruit</t>
    </r>
  </si>
  <si>
    <t>COLLECTION POINT:</t>
  </si>
  <si>
    <t>SUPPLIER STORAGE SITE</t>
  </si>
  <si>
    <r>
      <rPr>
        <b/>
        <sz val="8"/>
        <color theme="1"/>
        <rFont val="Arial"/>
        <family val="2"/>
      </rPr>
      <t>Gauteng</t>
    </r>
    <r>
      <rPr>
        <sz val="8"/>
        <color theme="1"/>
        <rFont val="Arial"/>
        <family val="2"/>
      </rPr>
      <t>: 3 Gowie Road, The Gables, Cleveland, Gauteng, 2022</t>
    </r>
  </si>
  <si>
    <r>
      <rPr>
        <b/>
        <sz val="8"/>
        <rFont val="Arial"/>
        <family val="2"/>
      </rPr>
      <t>KZN</t>
    </r>
    <r>
      <rPr>
        <sz val="8"/>
        <rFont val="Arial"/>
        <family val="2"/>
      </rPr>
      <t>:1-3 Clubhouse Place, Mahogany Ridge, Westmead, Pinetown, KZN, 3608</t>
    </r>
  </si>
  <si>
    <r>
      <rPr>
        <b/>
        <sz val="8"/>
        <color theme="1"/>
        <rFont val="Arial"/>
        <family val="2"/>
      </rPr>
      <t>Limpopo :</t>
    </r>
    <r>
      <rPr>
        <sz val="8"/>
        <color theme="1"/>
        <rFont val="Arial"/>
        <family val="2"/>
      </rPr>
      <t>1 Daniel Street, Industria</t>
    </r>
  </si>
  <si>
    <t>Northern Cape :8 Clarkson Street, Estoire, Bloemfontein</t>
  </si>
  <si>
    <t>ITEMS DESCRIPTION</t>
  </si>
  <si>
    <t>QUANTITY</t>
  </si>
  <si>
    <t xml:space="preserve">M2 Boxes </t>
  </si>
  <si>
    <t>M3 Boxes</t>
  </si>
  <si>
    <t>M4</t>
  </si>
  <si>
    <t>M1</t>
  </si>
  <si>
    <t>Tubes</t>
  </si>
  <si>
    <t>Slides</t>
  </si>
  <si>
    <t>Total  Items</t>
  </si>
  <si>
    <t>National Volumes Summary</t>
  </si>
  <si>
    <t>FCL  Address</t>
  </si>
  <si>
    <t>FCL</t>
  </si>
  <si>
    <t>When  needed</t>
  </si>
  <si>
    <t>When needed</t>
  </si>
  <si>
    <t>When Needed</t>
  </si>
  <si>
    <t xml:space="preserve">When  needed </t>
  </si>
  <si>
    <t xml:space="preserve">When needed </t>
  </si>
  <si>
    <t xml:space="preserve">None </t>
  </si>
  <si>
    <t>G1400 Bhejane Road, KwaMashu,Off Malandela Rd</t>
  </si>
  <si>
    <t>100 Phoenix Highway, Phoenix</t>
  </si>
  <si>
    <t>R56 Road, Stafford Post, Emhlangeni, Umzimkhulu</t>
  </si>
  <si>
    <t>CNR BOLANI ROAD AND, KOMA STREET,JABULANI,SOWETO</t>
  </si>
  <si>
    <t>BONGANI HOSPITAL,BONGANI HOSPITAL
MOTHUSI,ROAD
WELKOM</t>
  </si>
  <si>
    <t>PE Central - Finance Admin</t>
  </si>
  <si>
    <t>M2</t>
  </si>
  <si>
    <t>CHARLOTTE MAXEKE JHB HOSPITAL,JUBILLE STREET PARKTOWN,HAEMOTOLOGY DEPT AREA 454 OFFICE 10</t>
  </si>
  <si>
    <t>No Boxes</t>
  </si>
  <si>
    <t>3 Gowie RD,The Gables,Cleveland,JHB</t>
  </si>
  <si>
    <t>DGM NHLS PROCUREMENT STORE AT,ROOM S143 CLIN PARTH BUILDING,GARAKUWA</t>
  </si>
  <si>
    <t>YEAR 1</t>
  </si>
  <si>
    <t>YEAR 2</t>
  </si>
  <si>
    <t>YEAR 3</t>
  </si>
  <si>
    <t>YEAR 4</t>
  </si>
  <si>
    <t>YEAR 5</t>
  </si>
  <si>
    <t>TOTAL CONTRACT VALUE</t>
  </si>
  <si>
    <t>Forensic Chemestry Laboratory - Pretoria</t>
  </si>
  <si>
    <t>BOXES: 473 (SEALS AND LABELS) FOR STORAGE</t>
  </si>
  <si>
    <t>4329 BOXES AT METRO FILE</t>
  </si>
  <si>
    <t>VISAGIE STREET 271 PRETORIA CENTRAL</t>
  </si>
  <si>
    <t>FILES: 1837 BUT 970 TO REMAIN FOR COURT PURPOSES</t>
  </si>
  <si>
    <t>BATCH RESULTS FOR ANALYSTS FOR BLOOD LAB - YEAR 2012-YEAR 2023</t>
  </si>
  <si>
    <t>Forensic Chemestry Laboratory - Johannesburg</t>
  </si>
  <si>
    <t>110 Joubert Street,Cnr Kotze, Braamfontein</t>
  </si>
  <si>
    <t>Forensic Chemestry Laboratory - Durban</t>
  </si>
  <si>
    <t>640 files</t>
  </si>
  <si>
    <t>250 boxes</t>
  </si>
  <si>
    <t>Monthly retrieval</t>
  </si>
  <si>
    <t>85 Magwaza Maphalala street Umbilo Durban 4001</t>
  </si>
  <si>
    <t>86 Magwaza Maphalala street Umbilo Durban 4001</t>
  </si>
  <si>
    <t>FCL Boxes</t>
  </si>
  <si>
    <t>5 Tonner</t>
  </si>
  <si>
    <t xml:space="preserve">8 Tonner </t>
  </si>
  <si>
    <t>Inter-Link 30 Tons</t>
  </si>
  <si>
    <t>SPECIFICATION FOR TRANSPORT DISTRIBUTION ONCE OFF</t>
  </si>
  <si>
    <r>
      <rPr>
        <b/>
        <sz val="8"/>
        <rFont val="Arial"/>
        <family val="2"/>
      </rPr>
      <t>Gauteng</t>
    </r>
    <r>
      <rPr>
        <sz val="8"/>
        <rFont val="Arial"/>
        <family val="2"/>
      </rPr>
      <t xml:space="preserve">: FCL  271 Visagie Street , Pretoria Central </t>
    </r>
  </si>
  <si>
    <r>
      <rPr>
        <b/>
        <sz val="8"/>
        <rFont val="Arial"/>
        <family val="2"/>
      </rPr>
      <t xml:space="preserve">Kwa Zulu Natal: </t>
    </r>
    <r>
      <rPr>
        <sz val="8"/>
        <rFont val="Arial"/>
        <family val="2"/>
      </rPr>
      <t>86 Magwaza Maphalala street Umbilo Durban 4001</t>
    </r>
  </si>
  <si>
    <t>Gauteng :110 Joubert Street,Cnr Kotze, Braamfontein</t>
  </si>
  <si>
    <t>RATE  PER  LOAD:INCLUDING HANDLING AND PACKING</t>
  </si>
  <si>
    <t>Batch Results for Analysis for Tox Section Yaer 2006-2023</t>
  </si>
  <si>
    <t>Same as Collection Point</t>
  </si>
  <si>
    <t>George Mukhari Hospital- DGM</t>
  </si>
  <si>
    <t>GPS Co-ordination to be used</t>
  </si>
  <si>
    <t>All Annual Increases to be factored in the price</t>
  </si>
  <si>
    <t>Other costs</t>
  </si>
  <si>
    <t>Unit</t>
  </si>
  <si>
    <t>Total Boxes</t>
  </si>
  <si>
    <t>Unit cost per month</t>
  </si>
  <si>
    <t>Total Costs Per Month</t>
  </si>
  <si>
    <t>Site</t>
  </si>
  <si>
    <t>Type/ Size</t>
  </si>
  <si>
    <t>No of Boxes - Onsite</t>
  </si>
  <si>
    <t>No of Boxes - Offsite</t>
  </si>
  <si>
    <t>9 Clarkson Street, Estoire, Bloemfontein</t>
  </si>
  <si>
    <t>10 Clarkson Street, Estoire, Bloemfontein</t>
  </si>
  <si>
    <t>11 Clarkson Street, Estoire, Bloemfontein</t>
  </si>
  <si>
    <t>12 Clarkson Street, Estoire, Bloemfontein</t>
  </si>
  <si>
    <t>13 Clarkson Street, Estoire, Bloemfontein</t>
  </si>
  <si>
    <t>14 Clarkson Street, Estoire, Bloemfontein</t>
  </si>
  <si>
    <t>15 Clarkson Street, Estoire, Bloemfontein</t>
  </si>
  <si>
    <t>16 Clarkson Street, Estoire, Bloemfontein</t>
  </si>
  <si>
    <t>17 Clarkson Street, Estoire, Bloemfontein</t>
  </si>
  <si>
    <t>18 Clarkson Street, Estoire, Bloemfontein</t>
  </si>
  <si>
    <t>19 Clarkson Street, Estoire, Bloemfontein</t>
  </si>
  <si>
    <t>20 Clarkson Street, Estoire, Bloemfontein</t>
  </si>
  <si>
    <t>21 Clarkson Street, Estoire, Bloemfontein</t>
  </si>
  <si>
    <t>EC</t>
  </si>
  <si>
    <t>TYGERBERG</t>
  </si>
  <si>
    <t>26 Stormberg Road, Gately, East London</t>
  </si>
  <si>
    <t>27 Stormberg Road, Gately, East London</t>
  </si>
  <si>
    <t>28 Stormberg Road, Gately, East London</t>
  </si>
  <si>
    <t>29 Stormberg Road, Gately, East London</t>
  </si>
  <si>
    <t>30 Stormberg Road, Gately, East London</t>
  </si>
  <si>
    <t>31 Stormberg Road, Gately, East London</t>
  </si>
  <si>
    <t>32 Stormberg Road, Gately, East London</t>
  </si>
  <si>
    <t>33 Stormberg Road, Gately, East London</t>
  </si>
  <si>
    <t>34 Stormberg Road, Gately, East London</t>
  </si>
  <si>
    <t>35 Stormberg Road, Gately, East London</t>
  </si>
  <si>
    <t>36 Stormberg Road, Gately, East London</t>
  </si>
  <si>
    <t>37 Stormberg Road, Gately, East London</t>
  </si>
  <si>
    <t>38 Stormberg Road, Gately, East London</t>
  </si>
  <si>
    <t>39 Stormberg Road, Gately, East London</t>
  </si>
  <si>
    <t>42 Stormberg Road, Gately, East London</t>
  </si>
  <si>
    <t>43 Stormberg Road, Gately, East London</t>
  </si>
  <si>
    <t>44 Stormberg Road, Gately, East London</t>
  </si>
  <si>
    <t>45 Stormberg Road, Gately, East London</t>
  </si>
  <si>
    <t>46 Stormberg Road, Gately, East London</t>
  </si>
  <si>
    <t>47 Stormberg Road, Gately, East London</t>
  </si>
  <si>
    <t>48 Stormberg Road, Gately, East London</t>
  </si>
  <si>
    <t>49 Stormberg Road, Gately, East London</t>
  </si>
  <si>
    <t>50 Stormberg Road, Gately, East London</t>
  </si>
  <si>
    <t>54 Stormberg Road, Gately, East London</t>
  </si>
  <si>
    <t>55 Stormberg Road, Gately, East London</t>
  </si>
  <si>
    <t>56 Stormberg Road, Gately, East London</t>
  </si>
  <si>
    <t>57 Stormberg Road, Gately, East London</t>
  </si>
  <si>
    <t>58 Stormberg Road, Gately, East London</t>
  </si>
  <si>
    <t>59 Stormberg Road, Gately, East London</t>
  </si>
  <si>
    <t>60 Stormberg Road, Gately, East London</t>
  </si>
  <si>
    <t>64 Stormberg Road, Gately, East London</t>
  </si>
  <si>
    <t>65 Stormberg Road, Gately, East London</t>
  </si>
  <si>
    <t>66 Stormberg Road, Gately, East London</t>
  </si>
  <si>
    <t>67 Stormberg Road, Gately, East London</t>
  </si>
  <si>
    <t>68 Stormberg Road, Gately, East London</t>
  </si>
  <si>
    <t>69 Stormberg Road, Gately, East London</t>
  </si>
  <si>
    <t>70 Stormberg Road, Gately, East London</t>
  </si>
  <si>
    <t>71 Stormberg Road, Gately, East London</t>
  </si>
  <si>
    <t>72 Stormberg Road, Gately, East London</t>
  </si>
  <si>
    <t>73 Stormberg Road, Gately, East London</t>
  </si>
  <si>
    <t>74 Stormberg Road, Gately, East London</t>
  </si>
  <si>
    <t>75 Stormberg Road, Gately, East London</t>
  </si>
  <si>
    <t>76 Stormberg Road, Gately, East London</t>
  </si>
  <si>
    <t>77 Stormberg Road, Gately, East London</t>
  </si>
  <si>
    <t>78 Stormberg Road, Gately, East London</t>
  </si>
  <si>
    <t>79 Stormberg Road, Gately, East London</t>
  </si>
  <si>
    <t>82 Stormberg Road, Gately, East London</t>
  </si>
  <si>
    <t>83 Stormberg Road, Gately, East London</t>
  </si>
  <si>
    <t>84 Stormberg Road, Gately, East London</t>
  </si>
  <si>
    <t>85 Stormberg Road, Gately, East London</t>
  </si>
  <si>
    <t>86 Stormberg Road, Gately, East London</t>
  </si>
  <si>
    <t>87 Stormberg Road, Gately, East London</t>
  </si>
  <si>
    <t>88 Stormberg Road, Gately, East London</t>
  </si>
  <si>
    <t>89 Stormberg Road, Gately, East London</t>
  </si>
  <si>
    <t>90 Stormberg Road, Gately, East London</t>
  </si>
  <si>
    <t>91 Stormberg Road, Gately, East London</t>
  </si>
  <si>
    <t>92 Stormberg Road, Gately, East London</t>
  </si>
  <si>
    <t>Academic Complex ( Inkosi Albert Luthuli central Hospital &amp; King Edward)</t>
  </si>
  <si>
    <t>HARRY GWALA -UGU</t>
  </si>
  <si>
    <t>LEMBE THUNGLU</t>
  </si>
  <si>
    <t>UMGUNGUNDLOVU UTHUKELA</t>
  </si>
  <si>
    <t>MAJU MZINYATHI</t>
  </si>
  <si>
    <t xml:space="preserve">MKHANYA ZULULAND </t>
  </si>
  <si>
    <t>1-3 Clubhouse Place, Mahogany Ridge, Westmead, Pinetown, Kwazulu Natal, 3609</t>
  </si>
  <si>
    <t>1-3 Clubhouse Place, Mahogany Ridge, Westmead, Pinetown, Kwazulu Natal, 3610</t>
  </si>
  <si>
    <t>1-3 Clubhouse Place, Mahogany Ridge, Westmead, Pinetown, Kwazulu Natal, 3611</t>
  </si>
  <si>
    <t>1-3 Clubhouse Place, Mahogany Ridge, Westmead, Pinetown, Kwazulu Natal, 3612</t>
  </si>
  <si>
    <t>1-3 Clubhouse Place, Mahogany Ridge, Westmead, Pinetown, Kwazulu Natal, 3613</t>
  </si>
  <si>
    <t>1-3 Clubhouse Place, Mahogany Ridge, Westmead, Pinetown, Kwazulu Natal, 3614</t>
  </si>
  <si>
    <t>1-3 Clubhouse Place, Mahogany Ridge, Westmead, Pinetown, Kwazulu Natal, 3615</t>
  </si>
  <si>
    <t>1-3 Clubhouse Place, Mahogany Ridge, Westmead, Pinetown, Kwazulu Natal, 3616</t>
  </si>
  <si>
    <t>1-3 Clubhouse Place, Mahogany Ridge, Westmead, Pinetown, Kwazulu Natal, 3617</t>
  </si>
  <si>
    <t>1-3 Clubhouse Place, Mahogany Ridge, Westmead, Pinetown, Kwazulu Natal, 3620</t>
  </si>
  <si>
    <t>1-3 Clubhouse Place, Mahogany Ridge, Westmead, Pinetown, Kwazulu Natal, 3621</t>
  </si>
  <si>
    <t>1-3 Clubhouse Place, Mahogany Ridge, Westmead, Pinetown, Kwazulu Natal, 3622</t>
  </si>
  <si>
    <t>1-3 Clubhouse Place, Mahogany Ridge, Westmead, Pinetown, Kwazulu Natal, 3623</t>
  </si>
  <si>
    <t>1-3 Clubhouse Place, Mahogany Ridge, Westmead, Pinetown, Kwazulu Natal, 3624</t>
  </si>
  <si>
    <t>1-3 Clubhouse Place, Mahogany Ridge, Westmead, Pinetown, Kwazulu Natal, 3625</t>
  </si>
  <si>
    <t>1-3 Clubhouse Place, Mahogany Ridge, Westmead, Pinetown, Kwazulu Natal, 3626</t>
  </si>
  <si>
    <t>1-3 Clubhouse Place, Mahogany Ridge, Westmead, Pinetown, Kwazulu Natal, 3627</t>
  </si>
  <si>
    <t>1-3 Clubhouse Place, Mahogany Ridge, Westmead, Pinetown, Kwazulu Natal, 3628</t>
  </si>
  <si>
    <t>1-3 Clubhouse Place, Mahogany Ridge, Westmead, Pinetown, Kwazulu Natal, 3629</t>
  </si>
  <si>
    <t>1-3 Clubhouse Place, Mahogany Ridge, Westmead, Pinetown, Kwazulu Natal, 3630</t>
  </si>
  <si>
    <t>1-3 Clubhouse Place, Mahogany Ridge, Westmead, Pinetown, Kwazulu Natal, 3631</t>
  </si>
  <si>
    <t>1-3 Clubhouse Place, Mahogany Ridge, Westmead, Pinetown, Kwazulu Natal, 3632</t>
  </si>
  <si>
    <t>1-3 Clubhouse Place, Mahogany Ridge, Westmead, Pinetown, Kwazulu Natal, 3633</t>
  </si>
  <si>
    <t>1-3 Clubhouse Place, Mahogany Ridge, Westmead, Pinetown, Kwazulu Natal, 3634</t>
  </si>
  <si>
    <t>1-3 Clubhouse Place, Mahogany Ridge, Westmead, Pinetown, Kwazulu Natal, 3635</t>
  </si>
  <si>
    <t>1-3 Clubhouse Place, Mahogany Ridge, Westmead, Pinetown, Kwazulu Natal, 3636</t>
  </si>
  <si>
    <t>1-3 Clubhouse Place, Mahogany Ridge, Westmead, Pinetown, Kwazulu Natal, 3637</t>
  </si>
  <si>
    <t>1-3 Clubhouse Place, Mahogany Ridge, Westmead, Pinetown, Kwazulu Natal, 3638</t>
  </si>
  <si>
    <t>1-3 Clubhouse Place, Mahogany Ridge, Westmead, Pinetown, Kwazulu Natal, 3639</t>
  </si>
  <si>
    <t>1-3 Clubhouse Place, Mahogany Ridge, Westmead, Pinetown, Kwazulu Natal, 3640</t>
  </si>
  <si>
    <t>1-3 Clubhouse Place, Mahogany Ridge, Westmead, Pinetown, Kwazulu Natal, 3641</t>
  </si>
  <si>
    <t>1-3 Clubhouse Place, Mahogany Ridge, Westmead, Pinetown, Kwazulu Natal, 3642</t>
  </si>
  <si>
    <t>1-3 Clubhouse Place, Mahogany Ridge, Westmead, Pinetown, Kwazulu Natal, 3643</t>
  </si>
  <si>
    <t>1-3 Clubhouse Place, Mahogany Ridge, Westmead, Pinetown, Kwazulu Natal, 3644</t>
  </si>
  <si>
    <t>1-3 Clubhouse Place, Mahogany Ridge, Westmead, Pinetown, Kwazulu Natal, 3645</t>
  </si>
  <si>
    <t>1-3 Clubhouse Place, Mahogany Ridge, Westmead, Pinetown, Kwazulu Natal, 3646</t>
  </si>
  <si>
    <t>1-3 Clubhouse Place, Mahogany Ridge, Westmead, Pinetown, Kwazulu Natal, 3647</t>
  </si>
  <si>
    <t>1-3 Clubhouse Place, Mahogany Ridge, Westmead, Pinetown, Kwazulu Natal, 3648</t>
  </si>
  <si>
    <t>1-3 Clubhouse Place, Mahogany Ridge, Westmead, Pinetown, Kwazulu Natal, 3649</t>
  </si>
  <si>
    <t>1-3 Clubhouse Place, Mahogany Ridge, Westmead, Pinetown, Kwazulu Natal, 3650</t>
  </si>
  <si>
    <t>1-3 Clubhouse Place, Mahogany Ridge, Westmead, Pinetown, Kwazulu Natal, 3651</t>
  </si>
  <si>
    <t>1-3 Clubhouse Place, Mahogany Ridge, Westmead, Pinetown, Kwazulu Natal, 3652</t>
  </si>
  <si>
    <t>1-3 Clubhouse Place, Mahogany Ridge, Westmead, Pinetown, Kwazulu Natal, 3653</t>
  </si>
  <si>
    <t>1-3 Clubhouse Place, Mahogany Ridge, Westmead, Pinetown, Kwazulu Natal, 3654</t>
  </si>
  <si>
    <t>1-3 Clubhouse Place, Mahogany Ridge, Westmead, Pinetown, Kwazulu Natal, 3655</t>
  </si>
  <si>
    <t>1-3 Clubhouse Place, Mahogany Ridge, Westmead, Pinetown, Kwazulu Natal, 3656</t>
  </si>
  <si>
    <t>1-3 Clubhouse Place, Mahogany Ridge, Westmead, Pinetown, Kwazulu Natal, 3657</t>
  </si>
  <si>
    <t>1-3 Clubhouse Place, Mahogany Ridge, Westmead, Pinetown, Kwazulu Natal, 3658</t>
  </si>
  <si>
    <t>1-3 Clubhouse Place, Mahogany Ridge, Westmead, Pinetown, Kwazulu Natal, 3659</t>
  </si>
  <si>
    <t>1-3 Clubhouse Place, Mahogany Ridge, Westmead, Pinetown, Kwazulu Natal, 3660</t>
  </si>
  <si>
    <t>1-3 Clubhouse Place, Mahogany Ridge, Westmead, Pinetown, Kwazulu Natal, 3661</t>
  </si>
  <si>
    <t>1-3 Clubhouse Place, Mahogany Ridge, Westmead, Pinetown, Kwazulu Natal, 3662</t>
  </si>
  <si>
    <t>1-3 Clubhouse Place, Mahogany Ridge, Westmead, Pinetown, Kwazulu Natal, 3663</t>
  </si>
  <si>
    <t>1-3 Clubhouse Place, Mahogany Ridge, Westmead, Pinetown, Kwazulu Natal, 3664</t>
  </si>
  <si>
    <t>1-3 Clubhouse Place, Mahogany Ridge, Westmead, Pinetown, Kwazulu Natal, 3665</t>
  </si>
  <si>
    <t>1-3 Clubhouse Place, Mahogany Ridge, Westmead, Pinetown, Kwazulu Natal, 3666</t>
  </si>
  <si>
    <t>1-3 Clubhouse Place, Mahogany Ridge, Westmead, Pinetown, Kwazulu Natal, 3667</t>
  </si>
  <si>
    <t>1-3 Clubhouse Place, Mahogany Ridge, Westmead, Pinetown, Kwazulu Natal, 3668</t>
  </si>
  <si>
    <t>1-3 Clubhouse Place, Mahogany Ridge, Westmead, Pinetown, Kwazulu Natal, 3669</t>
  </si>
  <si>
    <t>1-3 Clubhouse Place, Mahogany Ridge, Westmead, Pinetown, Kwazulu Natal, 3670</t>
  </si>
  <si>
    <t>1-3 Clubhouse Place, Mahogany Ridge, Westmead, Pinetown, Kwazulu Natal, 3671</t>
  </si>
  <si>
    <t>1-3 Clubhouse Place, Mahogany Ridge, Westmead, Pinetown, Kwazulu Natal, 3672</t>
  </si>
  <si>
    <t>1-3 Clubhouse Place, Mahogany Ridge, Westmead, Pinetown, Kwazulu Natal, 3673</t>
  </si>
  <si>
    <t>1-3 Clubhouse Place, Mahogany Ridge, Westmead, Pinetown, Kwazulu Natal, 3674</t>
  </si>
  <si>
    <t>1-3 Clubhouse Place, Mahogany Ridge, Westmead, Pinetown, Kwazulu Natal, 3675</t>
  </si>
  <si>
    <t>1-3 Clubhouse Place, Mahogany Ridge, Westmead, Pinetown, Kwazulu Natal, 3676</t>
  </si>
  <si>
    <t>1-3 Clubhouse Place, Mahogany Ridge, Westmead, Pinetown, Kwazulu Natal, 3677</t>
  </si>
  <si>
    <t>1-3 Clubhouse Place, Mahogany Ridge, Westmead, Pinetown, Kwazulu Natal, 3678</t>
  </si>
  <si>
    <t>EKURHULENI TSHWANE</t>
  </si>
  <si>
    <t>CHRIS HANI BARAGWANATH ( CBARA )</t>
  </si>
  <si>
    <t>CHARLOTTE MAXEKE</t>
  </si>
  <si>
    <t>DR GEORGE MUKHARI (DGM)</t>
  </si>
  <si>
    <t>TSHWANE ACADEMIC ( TAD )</t>
  </si>
  <si>
    <t>4 Gowie RD,The Gables,Cleveland,JHB</t>
  </si>
  <si>
    <t>5 Gowie RD,The Gables,Cleveland,JHB</t>
  </si>
  <si>
    <t>6 Gowie RD,The Gables,Cleveland,JHB</t>
  </si>
  <si>
    <t>7 Gowie RD,The Gables,Cleveland,JHB</t>
  </si>
  <si>
    <t>8 Gowie RD,The Gables,Cleveland,JHB</t>
  </si>
  <si>
    <t>9 Gowie RD,The Gables,Cleveland,JHB</t>
  </si>
  <si>
    <t>10 Gowie RD,The Gables,Cleveland,JHB</t>
  </si>
  <si>
    <t>11 Gowie RD,The Gables,Cleveland,JHB</t>
  </si>
  <si>
    <t>12 Gowie RD,The Gables,Cleveland,JHB</t>
  </si>
  <si>
    <t>13 Gowie RD,The Gables,Cleveland,JHB</t>
  </si>
  <si>
    <t>14 Gowie RD,The Gables,Cleveland,JHB</t>
  </si>
  <si>
    <t>15 Gowie RD,The Gables,Cleveland,JHB</t>
  </si>
  <si>
    <t>16 Gowie RD,The Gables,Cleveland,JHB</t>
  </si>
  <si>
    <t>17 Gowie RD,The Gables,Cleveland,JHB</t>
  </si>
  <si>
    <t>18 Gowie RD,The Gables,Cleveland,JHB</t>
  </si>
  <si>
    <t>19 Gowie RD,The Gables,Cleveland,JHB</t>
  </si>
  <si>
    <t>20 Gowie RD,The Gables,Cleveland,JHB</t>
  </si>
  <si>
    <t>21 Gowie RD,The Gables,Cleveland,JHB</t>
  </si>
  <si>
    <t>22 Gowie RD,The Gables,Cleveland,JHB</t>
  </si>
  <si>
    <t>23 Gowie RD,The Gables,Cleveland,JHB</t>
  </si>
  <si>
    <t>24 Gowie RD,The Gables,Cleveland,JHB</t>
  </si>
  <si>
    <t>25 Gowie RD,The Gables,Cleveland,JHB</t>
  </si>
  <si>
    <t>26 Gowie RD,The Gables,Cleveland,JHB</t>
  </si>
  <si>
    <t>27 Gowie RD,The Gables,Cleveland,JHB</t>
  </si>
  <si>
    <t>28 Gowie RD,The Gables,Cleveland,JHB</t>
  </si>
  <si>
    <t>29 Gowie RD,The Gables,Cleveland,JHB</t>
  </si>
  <si>
    <t>30 Gowie RD,The Gables,Cleveland,JHB</t>
  </si>
  <si>
    <t>31 Gowie RD,The Gables,Cleveland,JHB</t>
  </si>
  <si>
    <t>32 Gowie RD,The Gables,Cleveland,JHB</t>
  </si>
  <si>
    <t>33 Gowie RD,The Gables,Cleveland,JHB</t>
  </si>
  <si>
    <t>34 Gowie RD,The Gables,Cleveland,JHB</t>
  </si>
  <si>
    <t>35 Gowie RD,The Gables,Cleveland,JHB</t>
  </si>
  <si>
    <t>36 Gowie RD,The Gables,Cleveland,JHB</t>
  </si>
  <si>
    <t>37 Gowie RD,The Gables,Cleveland,JHB</t>
  </si>
  <si>
    <t>38 Gowie RD,The Gables,Cleveland,JHB</t>
  </si>
  <si>
    <t>39 Gowie RD,The Gables,Cleveland,JHB</t>
  </si>
  <si>
    <t>40 Gowie RD,The Gables,Cleveland,JHB</t>
  </si>
  <si>
    <t>41 Gowie RD,The Gables,Cleveland,JHB</t>
  </si>
  <si>
    <t>42 Gowie RD,The Gables,Cleveland,JHB</t>
  </si>
  <si>
    <t>43 Gowie RD,The Gables,Cleveland,JHB</t>
  </si>
  <si>
    <t>44 Gowie RD,The Gables,Cleveland,JHB</t>
  </si>
  <si>
    <t>45 Gowie RD,The Gables,Cleveland,JHB</t>
  </si>
  <si>
    <t>46 Gowie RD,The Gables,Cleveland,JHB</t>
  </si>
  <si>
    <t>47 Gowie RD,The Gables,Cleveland,JHB</t>
  </si>
  <si>
    <t>48 Gowie RD,The Gables,Cleveland,JHB</t>
  </si>
  <si>
    <t>49 Gowie RD,The Gables,Cleveland,JHB</t>
  </si>
  <si>
    <t>50 Gowie RD,The Gables,Cleveland,JHB</t>
  </si>
  <si>
    <t>51 Gowie RD,The Gables,Cleveland,JHB</t>
  </si>
  <si>
    <t>52 Gowie RD,The Gables,Cleveland,JHB</t>
  </si>
  <si>
    <t>53 Gowie RD,The Gables,Cleveland,JHB</t>
  </si>
  <si>
    <t>54 Gowie RD,The Gables,Cleveland,JHB</t>
  </si>
  <si>
    <t>free State</t>
  </si>
  <si>
    <t>WC</t>
  </si>
  <si>
    <t>GP</t>
  </si>
  <si>
    <t>NC</t>
  </si>
  <si>
    <t>NW</t>
  </si>
  <si>
    <t>BU</t>
  </si>
  <si>
    <t>Row Labels</t>
  </si>
  <si>
    <t>Grand Total</t>
  </si>
  <si>
    <t>Sum of No of Boxes - Onsite</t>
  </si>
  <si>
    <t>Sum of No of Boxes - Offsite</t>
  </si>
  <si>
    <t>Year 1</t>
  </si>
  <si>
    <t>4329 BOXES</t>
  </si>
  <si>
    <t>3181 Boxes</t>
  </si>
  <si>
    <t>Off-site Quantity (Boxes)</t>
  </si>
  <si>
    <t>On-site quantity (boxes)</t>
  </si>
  <si>
    <t>Off-site Quantity   (Boxes)</t>
  </si>
  <si>
    <t>On-site quantity     (Boxes)</t>
  </si>
  <si>
    <t>On-site quantity (Boxes)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</si>
</sst>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0_ ;_ * \-#,##0.00_ ;_ * &quot;-&quot;??_ ;_ @_ "/>
    <numFmt numFmtId="165" formatCode="_-* #,##0.00_-;\-* #,##0.00_-;_-* &quot;-&quot;??_-;_-@"/>
    <numFmt numFmtId="166" formatCode="#,##0_ ;\-#,##0\ "/>
    <numFmt numFmtId="167" formatCode="_-* #,##0_-;\-* #,##0_-;_-* &quot;-&quot;??_-;_-@_-"/>
    <numFmt numFmtId="168" formatCode="_-[$R-1C09]* #,##0.00_-;\-[$R-1C09]* #,##0.00_-;_-[$R-1C09]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"/>
      <name val="Arial"/>
      <family val="2"/>
    </font>
    <font>
      <u/>
      <sz val="8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u/>
      <sz val="8"/>
      <color indexed="12"/>
      <name val="Arial"/>
      <family val="2"/>
    </font>
    <font>
      <sz val="8"/>
      <color theme="3"/>
      <name val="Arial"/>
      <family val="2"/>
    </font>
    <font>
      <sz val="8"/>
      <color rgb="FF1F497D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sz val="8"/>
      <color theme="1" tint="4.9989318521683403E-2"/>
      <name val="Arial"/>
      <family val="2"/>
    </font>
    <font>
      <b/>
      <sz val="8"/>
      <color theme="4" tint="-0.249977111117893"/>
      <name val="Arial"/>
      <family val="2"/>
    </font>
    <font>
      <sz val="8"/>
      <color rgb="FF222222"/>
      <name val="Arial"/>
      <family val="2"/>
    </font>
    <font>
      <b/>
      <u/>
      <sz val="8"/>
      <color theme="4" tint="-0.249977111117893"/>
      <name val="Arial"/>
      <family val="2"/>
    </font>
    <font>
      <sz val="8"/>
      <color theme="0"/>
      <name val="Arial"/>
      <family val="2"/>
    </font>
    <font>
      <u/>
      <sz val="8"/>
      <color theme="0"/>
      <name val="Arial"/>
      <family val="2"/>
    </font>
    <font>
      <sz val="8"/>
      <color rgb="FF1F497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 Nova"/>
      <family val="2"/>
    </font>
    <font>
      <sz val="14"/>
      <color theme="1"/>
      <name val="Arial Nova"/>
      <family val="2"/>
    </font>
    <font>
      <sz val="14"/>
      <color theme="1"/>
      <name val="Calibri"/>
      <family val="2"/>
      <scheme val="minor"/>
    </font>
    <font>
      <sz val="8"/>
      <color rgb="FF000000"/>
      <name val="Arial Nova"/>
      <family val="2"/>
    </font>
    <font>
      <sz val="8"/>
      <color theme="3"/>
      <name val="Arial Nova"/>
      <family val="2"/>
    </font>
    <font>
      <sz val="8"/>
      <color theme="1"/>
      <name val="Arial Nova"/>
      <family val="2"/>
    </font>
    <font>
      <sz val="8"/>
      <name val="Arial Nova"/>
      <family val="2"/>
    </font>
    <font>
      <b/>
      <sz val="12"/>
      <color theme="0"/>
      <name val="Arial Nova"/>
      <family val="2"/>
    </font>
    <font>
      <sz val="12"/>
      <color theme="1"/>
      <name val="Arial Nova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color rgb="FF000000"/>
      <name val="Arial Nova"/>
      <family val="2"/>
    </font>
    <font>
      <b/>
      <sz val="12"/>
      <color rgb="FF000000"/>
      <name val="Arial Nova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70">
    <xf numFmtId="0" fontId="0" fillId="0" borderId="0" xfId="0"/>
    <xf numFmtId="0" fontId="10" fillId="0" borderId="0" xfId="0" applyFont="1"/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2" applyFont="1" applyFill="1" applyBorder="1" applyAlignment="1" applyProtection="1">
      <alignment horizontal="center" vertical="top" wrapText="1"/>
    </xf>
    <xf numFmtId="0" fontId="13" fillId="2" borderId="1" xfId="2" applyFont="1" applyFill="1" applyBorder="1" applyAlignment="1" applyProtection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2" applyFont="1" applyFill="1" applyBorder="1" applyAlignment="1" applyProtection="1">
      <alignment horizontal="center" wrapText="1"/>
    </xf>
    <xf numFmtId="0" fontId="13" fillId="2" borderId="1" xfId="2" applyFont="1" applyFill="1" applyBorder="1" applyAlignment="1" applyProtection="1">
      <alignment horizontal="center" wrapText="1"/>
    </xf>
    <xf numFmtId="3" fontId="15" fillId="2" borderId="1" xfId="0" quotePrefix="1" applyNumberFormat="1" applyFont="1" applyFill="1" applyBorder="1" applyAlignment="1">
      <alignment horizontal="center" vertical="top" wrapText="1"/>
    </xf>
    <xf numFmtId="0" fontId="16" fillId="2" borderId="1" xfId="2" applyFont="1" applyFill="1" applyBorder="1" applyAlignment="1" applyProtection="1">
      <alignment horizontal="center" vertical="top" wrapText="1"/>
    </xf>
    <xf numFmtId="3" fontId="15" fillId="0" borderId="1" xfId="0" quotePrefix="1" applyNumberFormat="1" applyFont="1" applyBorder="1" applyAlignment="1">
      <alignment horizontal="center" vertical="top" wrapText="1"/>
    </xf>
    <xf numFmtId="0" fontId="15" fillId="2" borderId="1" xfId="0" quotePrefix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center" wrapText="1"/>
    </xf>
    <xf numFmtId="0" fontId="17" fillId="2" borderId="1" xfId="2" applyFont="1" applyFill="1" applyBorder="1" applyAlignment="1" applyProtection="1">
      <alignment horizontal="center" vertical="center" wrapText="1"/>
    </xf>
    <xf numFmtId="0" fontId="15" fillId="2" borderId="1" xfId="2" applyFont="1" applyFill="1" applyBorder="1" applyAlignment="1" applyProtection="1">
      <alignment horizontal="center" vertical="center" wrapText="1"/>
    </xf>
    <xf numFmtId="0" fontId="17" fillId="2" borderId="1" xfId="2" applyFont="1" applyFill="1" applyBorder="1" applyAlignment="1" applyProtection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/>
    </xf>
    <xf numFmtId="0" fontId="14" fillId="2" borderId="1" xfId="0" quotePrefix="1" applyFont="1" applyFill="1" applyBorder="1" applyAlignment="1">
      <alignment horizontal="center" vertical="top" wrapText="1"/>
    </xf>
    <xf numFmtId="0" fontId="14" fillId="2" borderId="1" xfId="0" quotePrefix="1" applyFont="1" applyFill="1" applyBorder="1" applyAlignment="1">
      <alignment horizontal="center" vertical="top"/>
    </xf>
    <xf numFmtId="0" fontId="15" fillId="2" borderId="1" xfId="2" applyFont="1" applyFill="1" applyBorder="1" applyAlignment="1" applyProtection="1">
      <alignment horizontal="center" vertical="top"/>
    </xf>
    <xf numFmtId="3" fontId="14" fillId="2" borderId="1" xfId="0" quotePrefix="1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quotePrefix="1" applyFont="1" applyFill="1" applyBorder="1" applyAlignment="1">
      <alignment horizontal="center" vertical="top" wrapText="1"/>
    </xf>
    <xf numFmtId="0" fontId="15" fillId="0" borderId="1" xfId="1" quotePrefix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5" fillId="2" borderId="1" xfId="1" applyFont="1" applyFill="1" applyBorder="1" applyAlignment="1">
      <alignment horizontal="center"/>
    </xf>
    <xf numFmtId="0" fontId="15" fillId="0" borderId="1" xfId="1" applyFont="1" applyBorder="1"/>
    <xf numFmtId="0" fontId="13" fillId="2" borderId="1" xfId="0" applyFont="1" applyFill="1" applyBorder="1" applyAlignment="1">
      <alignment horizontal="center"/>
    </xf>
    <xf numFmtId="0" fontId="15" fillId="2" borderId="1" xfId="0" quotePrefix="1" applyFont="1" applyFill="1" applyBorder="1" applyAlignment="1">
      <alignment horizontal="center"/>
    </xf>
    <xf numFmtId="0" fontId="13" fillId="2" borderId="1" xfId="2" applyFont="1" applyFill="1" applyBorder="1" applyAlignment="1" applyProtection="1">
      <alignment horizontal="center"/>
    </xf>
    <xf numFmtId="0" fontId="16" fillId="2" borderId="1" xfId="2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top" wrapText="1"/>
    </xf>
    <xf numFmtId="3" fontId="13" fillId="2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5" fillId="0" borderId="1" xfId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7" fillId="2" borderId="1" xfId="2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/>
    </xf>
    <xf numFmtId="0" fontId="15" fillId="2" borderId="1" xfId="2" applyFont="1" applyFill="1" applyBorder="1" applyAlignment="1" applyProtection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1" xfId="0" applyFont="1" applyBorder="1"/>
    <xf numFmtId="0" fontId="13" fillId="0" borderId="0" xfId="0" applyFont="1"/>
    <xf numFmtId="0" fontId="22" fillId="2" borderId="1" xfId="0" applyFont="1" applyFill="1" applyBorder="1"/>
    <xf numFmtId="0" fontId="10" fillId="0" borderId="0" xfId="0" applyFont="1" applyAlignment="1">
      <alignment horizontal="center"/>
    </xf>
    <xf numFmtId="0" fontId="13" fillId="2" borderId="1" xfId="6" applyFont="1" applyFill="1" applyBorder="1" applyAlignment="1"/>
    <xf numFmtId="0" fontId="1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1" xfId="6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2" borderId="0" xfId="0" applyFont="1" applyFill="1"/>
    <xf numFmtId="0" fontId="24" fillId="2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24" fillId="2" borderId="1" xfId="2" applyFont="1" applyFill="1" applyBorder="1" applyAlignment="1" applyProtection="1">
      <alignment horizontal="left" vertical="center"/>
    </xf>
    <xf numFmtId="0" fontId="24" fillId="3" borderId="1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left" wrapText="1"/>
    </xf>
    <xf numFmtId="0" fontId="15" fillId="0" borderId="0" xfId="1" applyFont="1" applyAlignment="1">
      <alignment horizontal="left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left"/>
    </xf>
    <xf numFmtId="0" fontId="8" fillId="2" borderId="0" xfId="1" applyFont="1" applyFill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wrapText="1"/>
    </xf>
    <xf numFmtId="0" fontId="15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left" vertical="top"/>
    </xf>
    <xf numFmtId="0" fontId="15" fillId="0" borderId="1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15" fillId="0" borderId="0" xfId="1" applyFont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5" fillId="0" borderId="1" xfId="0" applyFont="1" applyBorder="1" applyAlignment="1">
      <alignment horizontal="left"/>
    </xf>
    <xf numFmtId="43" fontId="8" fillId="0" borderId="1" xfId="1" applyNumberFormat="1" applyFont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15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2" borderId="1" xfId="1" applyFont="1" applyFill="1" applyBorder="1" applyAlignment="1">
      <alignment horizontal="center" wrapText="1"/>
    </xf>
    <xf numFmtId="0" fontId="15" fillId="2" borderId="1" xfId="1" applyFont="1" applyFill="1" applyBorder="1" applyAlignment="1">
      <alignment horizontal="left" wrapText="1"/>
    </xf>
    <xf numFmtId="43" fontId="8" fillId="2" borderId="1" xfId="1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3" fillId="0" borderId="1" xfId="0" applyFont="1" applyBorder="1"/>
    <xf numFmtId="0" fontId="26" fillId="2" borderId="3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center" wrapText="1"/>
    </xf>
    <xf numFmtId="0" fontId="13" fillId="2" borderId="1" xfId="6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27" fillId="2" borderId="1" xfId="1" applyFont="1" applyFill="1" applyBorder="1" applyAlignment="1">
      <alignment horizontal="center" wrapText="1"/>
    </xf>
    <xf numFmtId="0" fontId="27" fillId="0" borderId="1" xfId="7" applyFont="1" applyBorder="1" applyAlignment="1">
      <alignment horizontal="center" wrapText="1"/>
    </xf>
    <xf numFmtId="0" fontId="10" fillId="2" borderId="1" xfId="7" applyFont="1" applyFill="1" applyBorder="1" applyAlignment="1">
      <alignment horizontal="center" wrapText="1"/>
    </xf>
    <xf numFmtId="0" fontId="27" fillId="0" borderId="1" xfId="1" applyFont="1" applyBorder="1" applyAlignment="1">
      <alignment horizontal="center" wrapText="1"/>
    </xf>
    <xf numFmtId="0" fontId="10" fillId="0" borderId="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28" fillId="0" borderId="1" xfId="2" applyFont="1" applyFill="1" applyBorder="1" applyAlignment="1" applyProtection="1">
      <alignment horizontal="center" vertical="top" wrapText="1"/>
    </xf>
    <xf numFmtId="0" fontId="28" fillId="0" borderId="1" xfId="2" applyFont="1" applyFill="1" applyBorder="1" applyAlignment="1" applyProtection="1">
      <alignment horizontal="center" wrapText="1"/>
    </xf>
    <xf numFmtId="0" fontId="15" fillId="0" borderId="0" xfId="1" applyFont="1"/>
    <xf numFmtId="0" fontId="1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5" fillId="2" borderId="0" xfId="1" applyFont="1" applyFill="1"/>
    <xf numFmtId="0" fontId="15" fillId="2" borderId="0" xfId="1" applyFont="1" applyFill="1" applyAlignment="1">
      <alignment horizontal="left" wrapText="1"/>
    </xf>
    <xf numFmtId="0" fontId="15" fillId="2" borderId="3" xfId="1" applyFont="1" applyFill="1" applyBorder="1" applyAlignment="1">
      <alignment horizontal="left" wrapText="1"/>
    </xf>
    <xf numFmtId="0" fontId="15" fillId="0" borderId="0" xfId="1" applyFont="1" applyAlignment="1">
      <alignment horizontal="left" wrapText="1"/>
    </xf>
    <xf numFmtId="0" fontId="15" fillId="2" borderId="3" xfId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center" vertical="center"/>
    </xf>
    <xf numFmtId="0" fontId="13" fillId="2" borderId="0" xfId="0" applyFont="1" applyFill="1"/>
    <xf numFmtId="0" fontId="24" fillId="0" borderId="1" xfId="2" applyFont="1" applyFill="1" applyBorder="1" applyAlignment="1" applyProtection="1">
      <alignment horizontal="left" vertical="top" wrapText="1"/>
    </xf>
    <xf numFmtId="0" fontId="24" fillId="2" borderId="1" xfId="2" applyFont="1" applyFill="1" applyBorder="1" applyAlignment="1" applyProtection="1">
      <alignment horizontal="left" vertical="top" wrapText="1"/>
    </xf>
    <xf numFmtId="0" fontId="29" fillId="2" borderId="0" xfId="0" applyFont="1" applyFill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29" fillId="2" borderId="0" xfId="0" applyFont="1" applyFill="1" applyAlignment="1">
      <alignment vertical="center" wrapText="1"/>
    </xf>
    <xf numFmtId="49" fontId="31" fillId="2" borderId="0" xfId="2" applyNumberFormat="1" applyFont="1" applyFill="1" applyBorder="1" applyAlignment="1" applyProtection="1">
      <alignment horizontal="left" vertical="center"/>
    </xf>
    <xf numFmtId="0" fontId="13" fillId="2" borderId="0" xfId="0" applyFont="1" applyFill="1" applyAlignment="1">
      <alignment horizontal="left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wrapText="1" shrinkToFit="1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top" wrapText="1"/>
    </xf>
    <xf numFmtId="0" fontId="15" fillId="0" borderId="0" xfId="1" applyFont="1" applyAlignment="1">
      <alignment horizontal="left" vertical="top"/>
    </xf>
    <xf numFmtId="0" fontId="15" fillId="2" borderId="1" xfId="1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left"/>
    </xf>
    <xf numFmtId="3" fontId="32" fillId="2" borderId="1" xfId="0" applyNumberFormat="1" applyFont="1" applyFill="1" applyBorder="1" applyAlignment="1">
      <alignment horizontal="left"/>
    </xf>
    <xf numFmtId="0" fontId="33" fillId="2" borderId="1" xfId="2" applyFont="1" applyFill="1" applyBorder="1" applyAlignment="1" applyProtection="1">
      <alignment horizontal="left"/>
    </xf>
    <xf numFmtId="0" fontId="33" fillId="2" borderId="1" xfId="2" applyFont="1" applyFill="1" applyBorder="1" applyAlignment="1" applyProtection="1">
      <alignment horizontal="center"/>
    </xf>
    <xf numFmtId="0" fontId="32" fillId="2" borderId="3" xfId="0" applyFont="1" applyFill="1" applyBorder="1" applyAlignment="1">
      <alignment horizontal="center"/>
    </xf>
    <xf numFmtId="43" fontId="10" fillId="0" borderId="1" xfId="8" applyFont="1" applyBorder="1" applyAlignment="1">
      <alignment horizontal="center"/>
    </xf>
    <xf numFmtId="0" fontId="10" fillId="0" borderId="1" xfId="8" applyNumberFormat="1" applyFont="1" applyBorder="1" applyAlignment="1">
      <alignment horizontal="center"/>
    </xf>
    <xf numFmtId="0" fontId="10" fillId="0" borderId="1" xfId="8" applyNumberFormat="1" applyFont="1" applyBorder="1" applyAlignment="1">
      <alignment horizontal="center" vertical="center"/>
    </xf>
    <xf numFmtId="43" fontId="10" fillId="0" borderId="5" xfId="8" applyFont="1" applyBorder="1" applyAlignment="1">
      <alignment horizontal="center"/>
    </xf>
    <xf numFmtId="43" fontId="10" fillId="2" borderId="1" xfId="8" applyFont="1" applyFill="1" applyBorder="1" applyAlignment="1">
      <alignment horizontal="center"/>
    </xf>
    <xf numFmtId="0" fontId="10" fillId="2" borderId="1" xfId="8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3" fontId="10" fillId="0" borderId="1" xfId="8" applyFont="1" applyBorder="1" applyAlignment="1">
      <alignment horizontal="center" vertical="center"/>
    </xf>
    <xf numFmtId="166" fontId="10" fillId="0" borderId="1" xfId="8" applyNumberFormat="1" applyFont="1" applyBorder="1" applyAlignment="1">
      <alignment horizontal="center" vertical="center"/>
    </xf>
    <xf numFmtId="43" fontId="10" fillId="0" borderId="5" xfId="8" applyFont="1" applyBorder="1" applyAlignment="1">
      <alignment horizontal="center" vertical="center"/>
    </xf>
    <xf numFmtId="167" fontId="10" fillId="0" borderId="1" xfId="8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/>
    </xf>
    <xf numFmtId="0" fontId="10" fillId="0" borderId="4" xfId="0" quotePrefix="1" applyFont="1" applyBorder="1" applyAlignment="1">
      <alignment horizontal="center"/>
    </xf>
    <xf numFmtId="43" fontId="10" fillId="2" borderId="1" xfId="8" applyFont="1" applyFill="1" applyBorder="1"/>
    <xf numFmtId="43" fontId="10" fillId="0" borderId="1" xfId="8" applyFont="1" applyBorder="1"/>
    <xf numFmtId="0" fontId="10" fillId="2" borderId="1" xfId="0" applyFont="1" applyFill="1" applyBorder="1" applyAlignment="1">
      <alignment horizontal="center"/>
    </xf>
    <xf numFmtId="0" fontId="15" fillId="0" borderId="3" xfId="2" applyFont="1" applyFill="1" applyBorder="1" applyAlignment="1" applyProtection="1">
      <alignment horizontal="left" vertical="top" wrapText="1"/>
    </xf>
    <xf numFmtId="0" fontId="15" fillId="2" borderId="3" xfId="2" applyFont="1" applyFill="1" applyBorder="1" applyAlignment="1" applyProtection="1">
      <alignment horizontal="left" vertical="top" wrapText="1"/>
    </xf>
    <xf numFmtId="0" fontId="15" fillId="0" borderId="1" xfId="2" applyFont="1" applyFill="1" applyBorder="1" applyAlignment="1" applyProtection="1">
      <alignment horizontal="left" wrapText="1"/>
    </xf>
    <xf numFmtId="0" fontId="15" fillId="2" borderId="1" xfId="2" applyFont="1" applyFill="1" applyBorder="1" applyAlignment="1" applyProtection="1">
      <alignment horizontal="left" vertical="center"/>
    </xf>
    <xf numFmtId="0" fontId="17" fillId="3" borderId="1" xfId="2" applyFont="1" applyFill="1" applyBorder="1" applyAlignment="1" applyProtection="1">
      <alignment horizontal="left"/>
    </xf>
    <xf numFmtId="43" fontId="0" fillId="0" borderId="0" xfId="8" applyFont="1" applyBorder="1" applyAlignment="1">
      <alignment horizontal="center"/>
    </xf>
    <xf numFmtId="43" fontId="0" fillId="0" borderId="0" xfId="8" applyFont="1" applyBorder="1" applyAlignment="1"/>
    <xf numFmtId="0" fontId="15" fillId="0" borderId="1" xfId="0" applyFont="1" applyBorder="1"/>
    <xf numFmtId="0" fontId="13" fillId="5" borderId="1" xfId="0" applyFont="1" applyFill="1" applyBorder="1" applyAlignment="1">
      <alignment horizontal="left"/>
    </xf>
    <xf numFmtId="3" fontId="13" fillId="5" borderId="1" xfId="0" applyNumberFormat="1" applyFont="1" applyFill="1" applyBorder="1" applyAlignment="1">
      <alignment horizontal="left"/>
    </xf>
    <xf numFmtId="0" fontId="23" fillId="5" borderId="1" xfId="2" applyFont="1" applyFill="1" applyBorder="1" applyAlignment="1" applyProtection="1">
      <alignment horizontal="left"/>
    </xf>
    <xf numFmtId="0" fontId="13" fillId="5" borderId="1" xfId="0" applyFont="1" applyFill="1" applyBorder="1" applyAlignment="1">
      <alignment horizontal="center"/>
    </xf>
    <xf numFmtId="0" fontId="23" fillId="5" borderId="3" xfId="2" applyFont="1" applyFill="1" applyBorder="1" applyAlignment="1" applyProtection="1">
      <alignment horizontal="center"/>
    </xf>
    <xf numFmtId="0" fontId="23" fillId="5" borderId="1" xfId="2" applyFont="1" applyFill="1" applyBorder="1" applyAlignment="1" applyProtection="1">
      <alignment horizontal="center" wrapText="1"/>
    </xf>
    <xf numFmtId="0" fontId="23" fillId="5" borderId="1" xfId="2" applyFont="1" applyFill="1" applyBorder="1" applyAlignment="1" applyProtection="1">
      <alignment horizontal="center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" xfId="2" applyFont="1" applyFill="1" applyBorder="1" applyAlignment="1" applyProtection="1">
      <alignment horizontal="center" vertical="top" wrapText="1"/>
    </xf>
    <xf numFmtId="0" fontId="12" fillId="5" borderId="1" xfId="2" applyFont="1" applyFill="1" applyBorder="1" applyAlignment="1" applyProtection="1">
      <alignment horizontal="center" vertical="top" wrapText="1"/>
    </xf>
    <xf numFmtId="0" fontId="8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13" fillId="5" borderId="1" xfId="0" applyFont="1" applyFill="1" applyBorder="1"/>
    <xf numFmtId="0" fontId="10" fillId="0" borderId="1" xfId="0" applyFont="1" applyBorder="1" applyAlignment="1">
      <alignment wrapText="1"/>
    </xf>
    <xf numFmtId="0" fontId="13" fillId="2" borderId="1" xfId="6" applyFont="1" applyFill="1" applyBorder="1" applyAlignment="1">
      <alignment wrapText="1"/>
    </xf>
    <xf numFmtId="0" fontId="2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3" fillId="2" borderId="1" xfId="6" applyFont="1" applyFill="1" applyBorder="1" applyAlignment="1">
      <alignment horizontal="left" wrapText="1"/>
    </xf>
    <xf numFmtId="0" fontId="35" fillId="0" borderId="1" xfId="0" applyFont="1" applyBorder="1"/>
    <xf numFmtId="0" fontId="13" fillId="2" borderId="1" xfId="6" applyFont="1" applyFill="1" applyBorder="1" applyAlignment="1">
      <alignment horizontal="left" vertical="center" wrapText="1"/>
    </xf>
    <xf numFmtId="0" fontId="38" fillId="0" borderId="0" xfId="0" applyFont="1"/>
    <xf numFmtId="0" fontId="39" fillId="2" borderId="3" xfId="0" applyFont="1" applyFill="1" applyBorder="1" applyAlignment="1">
      <alignment horizontal="left" wrapText="1"/>
    </xf>
    <xf numFmtId="0" fontId="39" fillId="2" borderId="1" xfId="0" applyFont="1" applyFill="1" applyBorder="1" applyAlignment="1">
      <alignment horizontal="left" wrapText="1"/>
    </xf>
    <xf numFmtId="0" fontId="41" fillId="0" borderId="1" xfId="0" applyFont="1" applyBorder="1" applyAlignment="1">
      <alignment horizontal="center"/>
    </xf>
    <xf numFmtId="0" fontId="39" fillId="2" borderId="1" xfId="0" applyFont="1" applyFill="1" applyBorder="1" applyAlignment="1">
      <alignment horizontal="center" wrapText="1"/>
    </xf>
    <xf numFmtId="0" fontId="41" fillId="2" borderId="1" xfId="6" applyFont="1" applyFill="1" applyBorder="1" applyAlignment="1">
      <alignment horizontal="center"/>
    </xf>
    <xf numFmtId="0" fontId="41" fillId="0" borderId="1" xfId="0" applyFont="1" applyBorder="1"/>
    <xf numFmtId="3" fontId="39" fillId="2" borderId="1" xfId="0" applyNumberFormat="1" applyFont="1" applyFill="1" applyBorder="1" applyAlignment="1">
      <alignment horizontal="left" wrapText="1"/>
    </xf>
    <xf numFmtId="0" fontId="42" fillId="2" borderId="3" xfId="1" applyFont="1" applyFill="1" applyBorder="1" applyAlignment="1">
      <alignment horizontal="left"/>
    </xf>
    <xf numFmtId="0" fontId="42" fillId="2" borderId="1" xfId="1" applyFont="1" applyFill="1" applyBorder="1" applyAlignment="1">
      <alignment horizontal="left"/>
    </xf>
    <xf numFmtId="0" fontId="15" fillId="2" borderId="3" xfId="1" applyFont="1" applyFill="1" applyBorder="1" applyAlignment="1">
      <alignment horizontal="left" vertical="top" wrapText="1"/>
    </xf>
    <xf numFmtId="0" fontId="15" fillId="0" borderId="1" xfId="2" applyFont="1" applyFill="1" applyBorder="1" applyAlignment="1" applyProtection="1">
      <alignment vertical="top" wrapText="1"/>
    </xf>
    <xf numFmtId="0" fontId="15" fillId="0" borderId="1" xfId="2" applyFont="1" applyFill="1" applyBorder="1" applyAlignment="1" applyProtection="1">
      <alignment horizontal="left" vertical="top" wrapText="1"/>
    </xf>
    <xf numFmtId="0" fontId="10" fillId="0" borderId="1" xfId="8" applyNumberFormat="1" applyFont="1" applyBorder="1" applyAlignment="1">
      <alignment horizontal="right"/>
    </xf>
    <xf numFmtId="43" fontId="10" fillId="0" borderId="1" xfId="8" applyFont="1" applyBorder="1" applyAlignment="1">
      <alignment horizontal="right"/>
    </xf>
    <xf numFmtId="0" fontId="10" fillId="0" borderId="1" xfId="8" applyNumberFormat="1" applyFont="1" applyBorder="1" applyAlignment="1">
      <alignment horizontal="right" vertical="center"/>
    </xf>
    <xf numFmtId="0" fontId="10" fillId="2" borderId="1" xfId="8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right" vertical="center"/>
    </xf>
    <xf numFmtId="43" fontId="10" fillId="0" borderId="1" xfId="8" applyFont="1" applyBorder="1" applyAlignment="1">
      <alignment horizontal="right" vertical="center"/>
    </xf>
    <xf numFmtId="0" fontId="10" fillId="0" borderId="1" xfId="0" applyFont="1" applyBorder="1" applyAlignment="1">
      <alignment horizontal="right"/>
    </xf>
    <xf numFmtId="167" fontId="10" fillId="0" borderId="1" xfId="8" applyNumberFormat="1" applyFont="1" applyBorder="1" applyAlignment="1">
      <alignment horizontal="right" vertical="center"/>
    </xf>
    <xf numFmtId="0" fontId="10" fillId="0" borderId="4" xfId="0" quotePrefix="1" applyFont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43" fontId="21" fillId="0" borderId="1" xfId="8" applyFont="1" applyBorder="1" applyAlignment="1">
      <alignment horizontal="center"/>
    </xf>
    <xf numFmtId="0" fontId="9" fillId="0" borderId="1" xfId="0" applyFont="1" applyBorder="1"/>
    <xf numFmtId="0" fontId="10" fillId="2" borderId="1" xfId="7" applyFont="1" applyFill="1" applyBorder="1" applyAlignment="1">
      <alignment horizontal="left"/>
    </xf>
    <xf numFmtId="0" fontId="15" fillId="0" borderId="3" xfId="0" applyFont="1" applyBorder="1" applyAlignment="1">
      <alignment horizontal="left" vertical="center" wrapText="1"/>
    </xf>
    <xf numFmtId="43" fontId="21" fillId="0" borderId="6" xfId="8" applyFont="1" applyBorder="1" applyAlignment="1">
      <alignment horizontal="center"/>
    </xf>
    <xf numFmtId="0" fontId="9" fillId="0" borderId="0" xfId="0" applyFont="1" applyAlignment="1">
      <alignment horizontal="center"/>
    </xf>
    <xf numFmtId="0" fontId="15" fillId="2" borderId="1" xfId="0" applyFont="1" applyFill="1" applyBorder="1" applyAlignment="1">
      <alignment vertical="center" wrapText="1"/>
    </xf>
    <xf numFmtId="43" fontId="10" fillId="2" borderId="1" xfId="8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top" wrapText="1"/>
    </xf>
    <xf numFmtId="0" fontId="41" fillId="2" borderId="1" xfId="0" applyFont="1" applyFill="1" applyBorder="1"/>
    <xf numFmtId="0" fontId="15" fillId="0" borderId="1" xfId="1" applyFont="1" applyBorder="1" applyAlignment="1">
      <alignment horizontal="center" vertical="top"/>
    </xf>
    <xf numFmtId="0" fontId="15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3" fillId="2" borderId="1" xfId="6" applyFont="1" applyFill="1" applyBorder="1" applyAlignment="1">
      <alignment horizontal="center" vertical="top" wrapText="1"/>
    </xf>
    <xf numFmtId="0" fontId="15" fillId="2" borderId="1" xfId="1" applyFont="1" applyFill="1" applyBorder="1" applyAlignment="1">
      <alignment horizontal="center" vertical="top"/>
    </xf>
    <xf numFmtId="0" fontId="15" fillId="2" borderId="3" xfId="1" applyFont="1" applyFill="1" applyBorder="1" applyAlignment="1">
      <alignment horizontal="center" vertical="top" wrapText="1"/>
    </xf>
    <xf numFmtId="0" fontId="24" fillId="2" borderId="3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13" fillId="0" borderId="6" xfId="0" applyFont="1" applyBorder="1" applyAlignment="1">
      <alignment horizontal="left"/>
    </xf>
    <xf numFmtId="0" fontId="15" fillId="0" borderId="6" xfId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6" xfId="2" applyFont="1" applyBorder="1" applyAlignment="1" applyProtection="1">
      <alignment horizontal="center"/>
    </xf>
    <xf numFmtId="0" fontId="13" fillId="2" borderId="6" xfId="2" applyFont="1" applyFill="1" applyBorder="1" applyAlignment="1" applyProtection="1">
      <alignment horizontal="center"/>
    </xf>
    <xf numFmtId="0" fontId="15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3" fillId="2" borderId="6" xfId="6" applyFont="1" applyFill="1" applyBorder="1" applyAlignment="1"/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3" fillId="0" borderId="9" xfId="0" applyFont="1" applyBorder="1"/>
    <xf numFmtId="0" fontId="21" fillId="0" borderId="7" xfId="0" applyFont="1" applyBorder="1"/>
    <xf numFmtId="0" fontId="21" fillId="0" borderId="7" xfId="0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0" fillId="2" borderId="1" xfId="0" applyFont="1" applyFill="1" applyBorder="1" applyAlignment="1">
      <alignment horizontal="center" wrapText="1"/>
    </xf>
    <xf numFmtId="0" fontId="42" fillId="2" borderId="1" xfId="0" applyFont="1" applyFill="1" applyBorder="1" applyAlignment="1">
      <alignment horizontal="center" wrapText="1"/>
    </xf>
    <xf numFmtId="0" fontId="40" fillId="2" borderId="1" xfId="1" applyFont="1" applyFill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wrapText="1"/>
    </xf>
    <xf numFmtId="0" fontId="15" fillId="0" borderId="6" xfId="0" applyFont="1" applyBorder="1"/>
    <xf numFmtId="167" fontId="10" fillId="2" borderId="1" xfId="8" applyNumberFormat="1" applyFont="1" applyFill="1" applyBorder="1" applyAlignment="1">
      <alignment horizontal="right"/>
    </xf>
    <xf numFmtId="167" fontId="10" fillId="0" borderId="1" xfId="8" applyNumberFormat="1" applyFont="1" applyBorder="1" applyAlignment="1">
      <alignment horizontal="right"/>
    </xf>
    <xf numFmtId="0" fontId="34" fillId="0" borderId="0" xfId="0" applyFont="1" applyAlignment="1">
      <alignment horizontal="right" vertical="center" wrapText="1"/>
    </xf>
    <xf numFmtId="0" fontId="22" fillId="2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wrapText="1"/>
    </xf>
    <xf numFmtId="0" fontId="22" fillId="5" borderId="1" xfId="0" applyFont="1" applyFill="1" applyBorder="1"/>
    <xf numFmtId="0" fontId="0" fillId="5" borderId="0" xfId="0" applyFill="1"/>
    <xf numFmtId="0" fontId="21" fillId="5" borderId="1" xfId="0" applyFont="1" applyFill="1" applyBorder="1" applyAlignment="1">
      <alignment wrapText="1"/>
    </xf>
    <xf numFmtId="0" fontId="10" fillId="5" borderId="1" xfId="0" applyFont="1" applyFill="1" applyBorder="1"/>
    <xf numFmtId="0" fontId="10" fillId="5" borderId="1" xfId="0" applyFont="1" applyFill="1" applyBorder="1" applyAlignment="1">
      <alignment wrapText="1"/>
    </xf>
    <xf numFmtId="0" fontId="37" fillId="7" borderId="1" xfId="0" applyFont="1" applyFill="1" applyBorder="1" applyAlignment="1">
      <alignment wrapText="1"/>
    </xf>
    <xf numFmtId="0" fontId="43" fillId="6" borderId="1" xfId="0" applyFont="1" applyFill="1" applyBorder="1"/>
    <xf numFmtId="3" fontId="44" fillId="0" borderId="1" xfId="0" applyNumberFormat="1" applyFont="1" applyBorder="1"/>
    <xf numFmtId="167" fontId="44" fillId="0" borderId="1" xfId="8" applyNumberFormat="1" applyFont="1" applyBorder="1" applyAlignment="1">
      <alignment horizontal="right" indent="1"/>
    </xf>
    <xf numFmtId="0" fontId="44" fillId="0" borderId="1" xfId="0" applyFont="1" applyBorder="1"/>
    <xf numFmtId="0" fontId="48" fillId="5" borderId="1" xfId="0" applyFont="1" applyFill="1" applyBorder="1" applyAlignment="1">
      <alignment horizontal="left" wrapText="1"/>
    </xf>
    <xf numFmtId="0" fontId="50" fillId="2" borderId="1" xfId="0" applyFont="1" applyFill="1" applyBorder="1" applyAlignment="1">
      <alignment horizontal="left" wrapText="1"/>
    </xf>
    <xf numFmtId="0" fontId="14" fillId="10" borderId="1" xfId="0" applyFont="1" applyFill="1" applyBorder="1" applyAlignment="1">
      <alignment horizontal="left" vertical="top" wrapText="1"/>
    </xf>
    <xf numFmtId="0" fontId="14" fillId="10" borderId="1" xfId="0" applyFont="1" applyFill="1" applyBorder="1" applyAlignment="1">
      <alignment horizontal="center" vertical="top" wrapText="1"/>
    </xf>
    <xf numFmtId="3" fontId="15" fillId="10" borderId="1" xfId="0" quotePrefix="1" applyNumberFormat="1" applyFont="1" applyFill="1" applyBorder="1" applyAlignment="1">
      <alignment horizontal="center" vertical="top" wrapText="1"/>
    </xf>
    <xf numFmtId="0" fontId="15" fillId="10" borderId="1" xfId="2" applyFont="1" applyFill="1" applyBorder="1" applyAlignment="1" applyProtection="1">
      <alignment horizontal="center" vertical="top" wrapText="1"/>
    </xf>
    <xf numFmtId="0" fontId="13" fillId="10" borderId="1" xfId="0" applyFont="1" applyFill="1" applyBorder="1" applyAlignment="1">
      <alignment horizontal="left" vertical="top" wrapText="1"/>
    </xf>
    <xf numFmtId="0" fontId="13" fillId="10" borderId="1" xfId="0" applyFont="1" applyFill="1" applyBorder="1" applyAlignment="1">
      <alignment horizontal="center" vertical="top" wrapText="1"/>
    </xf>
    <xf numFmtId="0" fontId="51" fillId="0" borderId="1" xfId="1" applyFont="1" applyBorder="1" applyAlignment="1">
      <alignment horizontal="left"/>
    </xf>
    <xf numFmtId="0" fontId="56" fillId="0" borderId="1" xfId="1" applyFont="1" applyBorder="1" applyAlignment="1">
      <alignment horizontal="left"/>
    </xf>
    <xf numFmtId="0" fontId="56" fillId="0" borderId="1" xfId="1" applyFont="1" applyBorder="1" applyAlignment="1">
      <alignment horizontal="center"/>
    </xf>
    <xf numFmtId="0" fontId="51" fillId="0" borderId="1" xfId="1" applyFont="1" applyBorder="1" applyAlignment="1">
      <alignment horizontal="center"/>
    </xf>
    <xf numFmtId="0" fontId="56" fillId="0" borderId="1" xfId="1" applyFont="1" applyBorder="1" applyAlignment="1">
      <alignment horizontal="center" wrapText="1"/>
    </xf>
    <xf numFmtId="43" fontId="10" fillId="0" borderId="1" xfId="8" applyFont="1" applyFill="1" applyBorder="1" applyAlignment="1">
      <alignment horizontal="center"/>
    </xf>
    <xf numFmtId="0" fontId="10" fillId="0" borderId="1" xfId="8" applyNumberFormat="1" applyFont="1" applyFill="1" applyBorder="1" applyAlignment="1">
      <alignment horizontal="right"/>
    </xf>
    <xf numFmtId="43" fontId="10" fillId="0" borderId="1" xfId="8" applyFont="1" applyFill="1" applyBorder="1" applyAlignment="1">
      <alignment horizontal="right"/>
    </xf>
    <xf numFmtId="0" fontId="10" fillId="0" borderId="1" xfId="8" applyNumberFormat="1" applyFont="1" applyFill="1" applyBorder="1" applyAlignment="1">
      <alignment horizontal="center"/>
    </xf>
    <xf numFmtId="0" fontId="10" fillId="0" borderId="1" xfId="8" applyNumberFormat="1" applyFont="1" applyFill="1" applyBorder="1" applyAlignment="1">
      <alignment horizontal="right" vertical="center"/>
    </xf>
    <xf numFmtId="0" fontId="5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/>
    <xf numFmtId="0" fontId="51" fillId="11" borderId="1" xfId="1" applyFont="1" applyFill="1" applyBorder="1" applyAlignment="1">
      <alignment vertical="top" wrapText="1"/>
    </xf>
    <xf numFmtId="0" fontId="51" fillId="11" borderId="1" xfId="1" applyFont="1" applyFill="1" applyBorder="1" applyAlignment="1">
      <alignment horizontal="center" vertical="top" wrapText="1"/>
    </xf>
    <xf numFmtId="0" fontId="47" fillId="11" borderId="1" xfId="1" applyFont="1" applyFill="1" applyBorder="1" applyAlignment="1">
      <alignment horizontal="center" vertical="top" wrapText="1"/>
    </xf>
    <xf numFmtId="0" fontId="47" fillId="11" borderId="1" xfId="0" applyFont="1" applyFill="1" applyBorder="1" applyAlignment="1">
      <alignment horizontal="center" vertical="top" wrapText="1"/>
    </xf>
    <xf numFmtId="0" fontId="0" fillId="0" borderId="1" xfId="0" applyBorder="1"/>
    <xf numFmtId="0" fontId="57" fillId="0" borderId="1" xfId="0" applyFont="1" applyBorder="1"/>
    <xf numFmtId="0" fontId="47" fillId="11" borderId="3" xfId="0" applyFont="1" applyFill="1" applyBorder="1" applyAlignment="1">
      <alignment horizontal="center" vertical="top" wrapText="1"/>
    </xf>
    <xf numFmtId="0" fontId="47" fillId="11" borderId="2" xfId="0" applyFont="1" applyFill="1" applyBorder="1" applyAlignment="1">
      <alignment horizontal="center" vertical="top" wrapText="1"/>
    </xf>
    <xf numFmtId="0" fontId="52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left" vertical="top" wrapText="1"/>
    </xf>
    <xf numFmtId="0" fontId="18" fillId="9" borderId="1" xfId="0" applyFont="1" applyFill="1" applyBorder="1" applyAlignment="1">
      <alignment horizontal="center" vertical="top" wrapText="1"/>
    </xf>
    <xf numFmtId="0" fontId="19" fillId="9" borderId="1" xfId="2" applyFont="1" applyFill="1" applyBorder="1" applyAlignment="1" applyProtection="1">
      <alignment horizontal="center"/>
    </xf>
    <xf numFmtId="0" fontId="18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8" fillId="9" borderId="1" xfId="2" applyFont="1" applyFill="1" applyBorder="1" applyAlignment="1" applyProtection="1">
      <alignment horizontal="center" vertical="top" wrapText="1"/>
    </xf>
    <xf numFmtId="0" fontId="12" fillId="9" borderId="1" xfId="2" applyFont="1" applyFill="1" applyBorder="1" applyAlignment="1" applyProtection="1">
      <alignment horizontal="center" vertical="top" wrapText="1"/>
    </xf>
    <xf numFmtId="0" fontId="8" fillId="10" borderId="1" xfId="0" applyFont="1" applyFill="1" applyBorder="1" applyAlignment="1">
      <alignment horizontal="center"/>
    </xf>
    <xf numFmtId="0" fontId="20" fillId="10" borderId="1" xfId="2" applyFont="1" applyFill="1" applyBorder="1" applyAlignment="1" applyProtection="1">
      <alignment horizontal="center"/>
    </xf>
    <xf numFmtId="0" fontId="15" fillId="10" borderId="1" xfId="0" applyFont="1" applyFill="1" applyBorder="1" applyAlignment="1">
      <alignment horizontal="center"/>
    </xf>
    <xf numFmtId="0" fontId="8" fillId="5" borderId="1" xfId="0" quotePrefix="1" applyFont="1" applyFill="1" applyBorder="1" applyAlignment="1">
      <alignment horizontal="center"/>
    </xf>
    <xf numFmtId="0" fontId="9" fillId="5" borderId="1" xfId="2" applyFont="1" applyFill="1" applyBorder="1" applyAlignment="1" applyProtection="1">
      <alignment horizontal="center"/>
    </xf>
    <xf numFmtId="0" fontId="20" fillId="5" borderId="1" xfId="2" applyFont="1" applyFill="1" applyBorder="1" applyAlignment="1" applyProtection="1">
      <alignment horizontal="center"/>
    </xf>
    <xf numFmtId="0" fontId="15" fillId="5" borderId="1" xfId="0" applyFont="1" applyFill="1" applyBorder="1" applyAlignment="1">
      <alignment horizontal="center"/>
    </xf>
    <xf numFmtId="0" fontId="47" fillId="10" borderId="1" xfId="0" applyFont="1" applyFill="1" applyBorder="1" applyAlignment="1">
      <alignment horizontal="left" vertical="top" wrapText="1"/>
    </xf>
    <xf numFmtId="0" fontId="15" fillId="10" borderId="1" xfId="0" quotePrefix="1" applyFont="1" applyFill="1" applyBorder="1" applyAlignment="1">
      <alignment horizontal="center"/>
    </xf>
    <xf numFmtId="0" fontId="17" fillId="10" borderId="1" xfId="2" applyFont="1" applyFill="1" applyBorder="1" applyAlignment="1" applyProtection="1">
      <alignment horizontal="center"/>
    </xf>
    <xf numFmtId="0" fontId="10" fillId="10" borderId="1" xfId="0" applyFont="1" applyFill="1" applyBorder="1" applyAlignment="1">
      <alignment horizontal="center" wrapText="1"/>
    </xf>
    <xf numFmtId="0" fontId="13" fillId="10" borderId="1" xfId="6" applyFont="1" applyFill="1" applyBorder="1" applyAlignment="1"/>
    <xf numFmtId="43" fontId="10" fillId="10" borderId="1" xfId="8" applyFont="1" applyFill="1" applyBorder="1" applyAlignment="1">
      <alignment horizontal="center"/>
    </xf>
    <xf numFmtId="0" fontId="15" fillId="10" borderId="1" xfId="0" applyFont="1" applyFill="1" applyBorder="1" applyAlignment="1">
      <alignment vertical="center" wrapText="1"/>
    </xf>
    <xf numFmtId="0" fontId="49" fillId="10" borderId="1" xfId="0" applyFont="1" applyFill="1" applyBorder="1" applyAlignment="1">
      <alignment horizontal="left" wrapText="1"/>
    </xf>
    <xf numFmtId="0" fontId="26" fillId="10" borderId="1" xfId="0" applyFont="1" applyFill="1" applyBorder="1" applyAlignment="1">
      <alignment horizontal="left" wrapText="1"/>
    </xf>
    <xf numFmtId="0" fontId="24" fillId="10" borderId="3" xfId="0" applyFont="1" applyFill="1" applyBorder="1" applyAlignment="1">
      <alignment horizontal="center" wrapText="1"/>
    </xf>
    <xf numFmtId="0" fontId="26" fillId="10" borderId="1" xfId="0" applyFont="1" applyFill="1" applyBorder="1" applyAlignment="1">
      <alignment horizontal="center" wrapText="1"/>
    </xf>
    <xf numFmtId="0" fontId="26" fillId="10" borderId="3" xfId="0" applyFont="1" applyFill="1" applyBorder="1" applyAlignment="1">
      <alignment horizontal="left" wrapText="1"/>
    </xf>
    <xf numFmtId="0" fontId="13" fillId="10" borderId="1" xfId="6" applyFont="1" applyFill="1" applyBorder="1" applyAlignment="1">
      <alignment horizontal="center"/>
    </xf>
    <xf numFmtId="0" fontId="37" fillId="8" borderId="1" xfId="0" applyFont="1" applyFill="1" applyBorder="1" applyAlignment="1">
      <alignment wrapText="1"/>
    </xf>
    <xf numFmtId="0" fontId="0" fillId="8" borderId="1" xfId="0" applyFill="1" applyBorder="1"/>
    <xf numFmtId="168" fontId="44" fillId="0" borderId="1" xfId="0" applyNumberFormat="1" applyFont="1" applyBorder="1"/>
    <xf numFmtId="168" fontId="0" fillId="0" borderId="1" xfId="0" applyNumberFormat="1" applyBorder="1"/>
    <xf numFmtId="168" fontId="0" fillId="0" borderId="0" xfId="0" applyNumberFormat="1"/>
    <xf numFmtId="0" fontId="59" fillId="2" borderId="1" xfId="0" applyFont="1" applyFill="1" applyBorder="1" applyAlignment="1">
      <alignment horizontal="left" vertical="top" wrapText="1"/>
    </xf>
    <xf numFmtId="0" fontId="57" fillId="0" borderId="0" xfId="0" applyFont="1"/>
    <xf numFmtId="0" fontId="58" fillId="0" borderId="0" xfId="0" applyFont="1"/>
    <xf numFmtId="0" fontId="8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0" fontId="5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52" fillId="0" borderId="2" xfId="0" applyFont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60" fillId="2" borderId="1" xfId="2" applyFont="1" applyFill="1" applyBorder="1" applyAlignment="1" applyProtection="1">
      <alignment horizontal="left"/>
    </xf>
    <xf numFmtId="0" fontId="60" fillId="0" borderId="1" xfId="2" applyFont="1" applyFill="1" applyBorder="1" applyAlignment="1" applyProtection="1">
      <alignment horizontal="left"/>
    </xf>
    <xf numFmtId="0" fontId="0" fillId="0" borderId="0" xfId="0" applyAlignment="1">
      <alignment horizontal="right"/>
    </xf>
    <xf numFmtId="0" fontId="13" fillId="2" borderId="1" xfId="0" applyFont="1" applyFill="1" applyBorder="1" applyAlignment="1">
      <alignment horizontal="right"/>
    </xf>
    <xf numFmtId="0" fontId="26" fillId="2" borderId="1" xfId="0" applyFont="1" applyFill="1" applyBorder="1" applyAlignment="1">
      <alignment horizontal="right" vertical="center"/>
    </xf>
    <xf numFmtId="0" fontId="26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3" fontId="15" fillId="2" borderId="1" xfId="0" quotePrefix="1" applyNumberFormat="1" applyFont="1" applyFill="1" applyBorder="1" applyAlignment="1">
      <alignment horizontal="right" vertical="top" wrapText="1"/>
    </xf>
    <xf numFmtId="3" fontId="15" fillId="10" borderId="1" xfId="0" quotePrefix="1" applyNumberFormat="1" applyFont="1" applyFill="1" applyBorder="1" applyAlignment="1">
      <alignment horizontal="right" vertical="top" wrapText="1"/>
    </xf>
    <xf numFmtId="0" fontId="15" fillId="2" borderId="1" xfId="0" quotePrefix="1" applyFont="1" applyFill="1" applyBorder="1" applyAlignment="1">
      <alignment horizontal="right" vertical="top" wrapText="1"/>
    </xf>
    <xf numFmtId="3" fontId="15" fillId="0" borderId="1" xfId="0" quotePrefix="1" applyNumberFormat="1" applyFont="1" applyBorder="1" applyAlignment="1">
      <alignment horizontal="right" vertical="top" wrapText="1"/>
    </xf>
    <xf numFmtId="0" fontId="14" fillId="2" borderId="1" xfId="0" quotePrefix="1" applyFont="1" applyFill="1" applyBorder="1" applyAlignment="1">
      <alignment horizontal="right" vertical="top" wrapText="1"/>
    </xf>
    <xf numFmtId="0" fontId="14" fillId="2" borderId="1" xfId="0" quotePrefix="1" applyFont="1" applyFill="1" applyBorder="1" applyAlignment="1">
      <alignment horizontal="right" vertical="top"/>
    </xf>
    <xf numFmtId="0" fontId="14" fillId="2" borderId="1" xfId="0" applyFont="1" applyFill="1" applyBorder="1" applyAlignment="1">
      <alignment horizontal="right" vertical="top" wrapText="1"/>
    </xf>
    <xf numFmtId="0" fontId="13" fillId="2" borderId="1" xfId="0" quotePrefix="1" applyFont="1" applyFill="1" applyBorder="1" applyAlignment="1">
      <alignment horizontal="right" vertical="top" wrapText="1"/>
    </xf>
    <xf numFmtId="0" fontId="13" fillId="2" borderId="1" xfId="0" applyFont="1" applyFill="1" applyBorder="1" applyAlignment="1">
      <alignment horizontal="right" vertical="top" wrapText="1"/>
    </xf>
    <xf numFmtId="0" fontId="15" fillId="0" borderId="1" xfId="1" quotePrefix="1" applyFont="1" applyBorder="1" applyAlignment="1">
      <alignment horizontal="right"/>
    </xf>
    <xf numFmtId="0" fontId="15" fillId="2" borderId="1" xfId="0" quotePrefix="1" applyFont="1" applyFill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/>
    </xf>
    <xf numFmtId="0" fontId="15" fillId="2" borderId="1" xfId="2" applyFont="1" applyFill="1" applyBorder="1" applyAlignment="1" applyProtection="1">
      <alignment horizontal="right" vertical="top" wrapText="1"/>
    </xf>
    <xf numFmtId="0" fontId="15" fillId="2" borderId="1" xfId="0" applyFont="1" applyFill="1" applyBorder="1" applyAlignment="1">
      <alignment horizontal="right"/>
    </xf>
    <xf numFmtId="0" fontId="15" fillId="2" borderId="1" xfId="1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1" xfId="1" applyFont="1" applyBorder="1" applyAlignment="1">
      <alignment horizontal="right" wrapText="1"/>
    </xf>
    <xf numFmtId="0" fontId="15" fillId="0" borderId="1" xfId="1" applyFont="1" applyBorder="1" applyAlignment="1">
      <alignment horizontal="right" vertical="top"/>
    </xf>
    <xf numFmtId="0" fontId="15" fillId="0" borderId="1" xfId="1" applyFont="1" applyBorder="1" applyAlignment="1">
      <alignment horizontal="right" vertical="center" wrapText="1"/>
    </xf>
    <xf numFmtId="0" fontId="15" fillId="0" borderId="1" xfId="1" applyFont="1" applyBorder="1" applyAlignment="1">
      <alignment horizontal="right"/>
    </xf>
    <xf numFmtId="0" fontId="25" fillId="0" borderId="1" xfId="0" applyFont="1" applyBorder="1" applyAlignment="1">
      <alignment horizontal="right" vertical="center" wrapText="1"/>
    </xf>
    <xf numFmtId="0" fontId="15" fillId="2" borderId="1" xfId="1" applyFont="1" applyFill="1" applyBorder="1" applyAlignment="1">
      <alignment horizontal="right" vertical="top"/>
    </xf>
    <xf numFmtId="0" fontId="15" fillId="2" borderId="1" xfId="1" applyFont="1" applyFill="1" applyBorder="1" applyAlignment="1">
      <alignment horizontal="right" wrapText="1"/>
    </xf>
    <xf numFmtId="0" fontId="15" fillId="0" borderId="1" xfId="1" applyFont="1" applyBorder="1" applyAlignment="1">
      <alignment horizontal="right" vertical="center"/>
    </xf>
    <xf numFmtId="0" fontId="15" fillId="0" borderId="6" xfId="1" applyFont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43" fontId="21" fillId="0" borderId="1" xfId="8" applyFont="1" applyBorder="1" applyAlignment="1">
      <alignment horizontal="right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horizontal="right"/>
    </xf>
    <xf numFmtId="0" fontId="24" fillId="2" borderId="1" xfId="0" applyFont="1" applyFill="1" applyBorder="1" applyAlignment="1">
      <alignment horizontal="right" vertical="center"/>
    </xf>
    <xf numFmtId="0" fontId="24" fillId="2" borderId="1" xfId="2" applyFont="1" applyFill="1" applyBorder="1" applyAlignment="1" applyProtection="1">
      <alignment horizontal="right" vertical="center"/>
    </xf>
    <xf numFmtId="0" fontId="15" fillId="2" borderId="1" xfId="2" applyFont="1" applyFill="1" applyBorder="1" applyAlignment="1" applyProtection="1">
      <alignment horizontal="right" vertical="center"/>
    </xf>
    <xf numFmtId="0" fontId="24" fillId="2" borderId="3" xfId="0" applyFont="1" applyFill="1" applyBorder="1" applyAlignment="1">
      <alignment horizontal="right" wrapText="1"/>
    </xf>
    <xf numFmtId="0" fontId="24" fillId="2" borderId="1" xfId="0" applyFont="1" applyFill="1" applyBorder="1" applyAlignment="1">
      <alignment horizontal="right" wrapText="1"/>
    </xf>
    <xf numFmtId="0" fontId="15" fillId="2" borderId="1" xfId="2" applyFont="1" applyFill="1" applyBorder="1" applyAlignment="1" applyProtection="1">
      <alignment horizontal="right" wrapText="1"/>
    </xf>
    <xf numFmtId="0" fontId="15" fillId="10" borderId="1" xfId="2" applyFont="1" applyFill="1" applyBorder="1" applyAlignment="1" applyProtection="1">
      <alignment horizontal="right" vertical="top" wrapText="1"/>
    </xf>
    <xf numFmtId="0" fontId="17" fillId="2" borderId="1" xfId="2" applyFont="1" applyFill="1" applyBorder="1" applyAlignment="1" applyProtection="1">
      <alignment horizontal="right" vertical="center" wrapText="1"/>
    </xf>
    <xf numFmtId="0" fontId="15" fillId="2" borderId="1" xfId="2" applyFont="1" applyFill="1" applyBorder="1" applyAlignment="1" applyProtection="1">
      <alignment horizontal="right" vertical="top"/>
    </xf>
    <xf numFmtId="0" fontId="17" fillId="2" borderId="1" xfId="2" applyFont="1" applyFill="1" applyBorder="1" applyAlignment="1" applyProtection="1">
      <alignment horizontal="right" vertical="top" wrapText="1"/>
    </xf>
    <xf numFmtId="0" fontId="13" fillId="2" borderId="1" xfId="2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5" fillId="0" borderId="6" xfId="2" applyFont="1" applyBorder="1" applyAlignment="1" applyProtection="1">
      <alignment horizontal="right"/>
    </xf>
    <xf numFmtId="3" fontId="15" fillId="0" borderId="1" xfId="1" applyNumberFormat="1" applyFont="1" applyBorder="1" applyAlignment="1">
      <alignment horizontal="right"/>
    </xf>
    <xf numFmtId="0" fontId="24" fillId="0" borderId="1" xfId="2" applyFont="1" applyFill="1" applyBorder="1" applyAlignment="1" applyProtection="1">
      <alignment horizontal="right" vertical="top" wrapText="1"/>
    </xf>
    <xf numFmtId="0" fontId="24" fillId="2" borderId="1" xfId="2" applyFont="1" applyFill="1" applyBorder="1" applyAlignment="1" applyProtection="1">
      <alignment horizontal="right" vertical="top" wrapText="1"/>
    </xf>
    <xf numFmtId="0" fontId="15" fillId="0" borderId="1" xfId="2" applyFont="1" applyFill="1" applyBorder="1" applyAlignment="1" applyProtection="1">
      <alignment horizontal="right"/>
    </xf>
    <xf numFmtId="0" fontId="13" fillId="2" borderId="1" xfId="6" applyFont="1" applyFill="1" applyBorder="1" applyAlignment="1">
      <alignment horizontal="right" wrapText="1"/>
    </xf>
    <xf numFmtId="0" fontId="13" fillId="2" borderId="1" xfId="6" applyFont="1" applyFill="1" applyBorder="1" applyAlignment="1">
      <alignment horizontal="right"/>
    </xf>
    <xf numFmtId="0" fontId="13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 wrapText="1"/>
    </xf>
    <xf numFmtId="0" fontId="10" fillId="2" borderId="1" xfId="7" applyFon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57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168" fontId="0" fillId="5" borderId="1" xfId="0" applyNumberFormat="1" applyFill="1" applyBorder="1" applyAlignment="1">
      <alignment horizontal="center" wrapText="1"/>
    </xf>
    <xf numFmtId="0" fontId="0" fillId="12" borderId="1" xfId="0" applyFill="1" applyBorder="1"/>
    <xf numFmtId="0" fontId="61" fillId="0" borderId="0" xfId="0" applyFont="1"/>
    <xf numFmtId="0" fontId="57" fillId="0" borderId="6" xfId="0" applyFont="1" applyBorder="1"/>
    <xf numFmtId="0" fontId="36" fillId="0" borderId="0" xfId="0" applyFont="1" applyAlignment="1">
      <alignment horizontal="center"/>
    </xf>
    <xf numFmtId="0" fontId="49" fillId="5" borderId="3" xfId="0" applyFont="1" applyFill="1" applyBorder="1" applyAlignment="1">
      <alignment horizontal="left" wrapText="1"/>
    </xf>
    <xf numFmtId="0" fontId="49" fillId="5" borderId="10" xfId="0" applyFont="1" applyFill="1" applyBorder="1" applyAlignment="1">
      <alignment horizontal="left" wrapText="1"/>
    </xf>
    <xf numFmtId="0" fontId="49" fillId="5" borderId="11" xfId="0" applyFont="1" applyFill="1" applyBorder="1" applyAlignment="1">
      <alignment horizontal="left" wrapText="1"/>
    </xf>
    <xf numFmtId="0" fontId="47" fillId="10" borderId="3" xfId="0" applyFont="1" applyFill="1" applyBorder="1" applyAlignment="1">
      <alignment horizontal="left" vertical="top" wrapText="1"/>
    </xf>
    <xf numFmtId="0" fontId="47" fillId="10" borderId="10" xfId="0" applyFont="1" applyFill="1" applyBorder="1" applyAlignment="1">
      <alignment horizontal="left" vertical="top" wrapText="1"/>
    </xf>
    <xf numFmtId="0" fontId="47" fillId="10" borderId="11" xfId="0" applyFont="1" applyFill="1" applyBorder="1" applyAlignment="1">
      <alignment horizontal="left" vertical="top" wrapText="1"/>
    </xf>
    <xf numFmtId="0" fontId="52" fillId="5" borderId="3" xfId="1" applyFont="1" applyFill="1" applyBorder="1" applyAlignment="1">
      <alignment horizontal="left"/>
    </xf>
    <xf numFmtId="0" fontId="52" fillId="5" borderId="10" xfId="1" applyFont="1" applyFill="1" applyBorder="1" applyAlignment="1">
      <alignment horizontal="left"/>
    </xf>
    <xf numFmtId="0" fontId="52" fillId="5" borderId="11" xfId="1" applyFont="1" applyFill="1" applyBorder="1" applyAlignment="1">
      <alignment horizontal="left"/>
    </xf>
    <xf numFmtId="0" fontId="52" fillId="10" borderId="3" xfId="1" applyFont="1" applyFill="1" applyBorder="1" applyAlignment="1">
      <alignment horizontal="left"/>
    </xf>
    <xf numFmtId="0" fontId="52" fillId="10" borderId="10" xfId="1" applyFont="1" applyFill="1" applyBorder="1" applyAlignment="1">
      <alignment horizontal="left"/>
    </xf>
    <xf numFmtId="0" fontId="52" fillId="10" borderId="11" xfId="1" applyFont="1" applyFill="1" applyBorder="1" applyAlignment="1">
      <alignment horizontal="left"/>
    </xf>
    <xf numFmtId="0" fontId="51" fillId="10" borderId="3" xfId="0" applyFont="1" applyFill="1" applyBorder="1" applyAlignment="1">
      <alignment horizontal="left" vertical="top" wrapText="1"/>
    </xf>
    <xf numFmtId="0" fontId="51" fillId="10" borderId="10" xfId="0" applyFont="1" applyFill="1" applyBorder="1" applyAlignment="1">
      <alignment horizontal="left" vertical="top" wrapText="1"/>
    </xf>
    <xf numFmtId="0" fontId="51" fillId="10" borderId="11" xfId="0" applyFont="1" applyFill="1" applyBorder="1" applyAlignment="1">
      <alignment horizontal="left" vertical="top" wrapText="1"/>
    </xf>
    <xf numFmtId="0" fontId="55" fillId="5" borderId="3" xfId="0" applyFont="1" applyFill="1" applyBorder="1" applyAlignment="1">
      <alignment horizontal="left" wrapText="1"/>
    </xf>
    <xf numFmtId="0" fontId="55" fillId="5" borderId="10" xfId="0" applyFont="1" applyFill="1" applyBorder="1" applyAlignment="1">
      <alignment horizontal="left" wrapText="1"/>
    </xf>
    <xf numFmtId="0" fontId="55" fillId="5" borderId="11" xfId="0" applyFont="1" applyFill="1" applyBorder="1" applyAlignment="1">
      <alignment horizontal="left" wrapText="1"/>
    </xf>
    <xf numFmtId="0" fontId="54" fillId="10" borderId="3" xfId="0" applyFont="1" applyFill="1" applyBorder="1" applyAlignment="1">
      <alignment horizontal="left" wrapText="1"/>
    </xf>
    <xf numFmtId="0" fontId="54" fillId="10" borderId="10" xfId="0" applyFont="1" applyFill="1" applyBorder="1" applyAlignment="1">
      <alignment horizontal="left" wrapText="1"/>
    </xf>
    <xf numFmtId="0" fontId="54" fillId="10" borderId="11" xfId="0" applyFont="1" applyFill="1" applyBorder="1" applyAlignment="1">
      <alignment horizontal="left" wrapText="1"/>
    </xf>
    <xf numFmtId="0" fontId="45" fillId="3" borderId="3" xfId="1" applyFont="1" applyFill="1" applyBorder="1" applyAlignment="1">
      <alignment horizontal="left"/>
    </xf>
    <xf numFmtId="0" fontId="45" fillId="3" borderId="10" xfId="1" applyFont="1" applyFill="1" applyBorder="1" applyAlignment="1">
      <alignment horizontal="left"/>
    </xf>
    <xf numFmtId="0" fontId="45" fillId="3" borderId="11" xfId="1" applyFont="1" applyFill="1" applyBorder="1" applyAlignment="1">
      <alignment horizontal="left"/>
    </xf>
    <xf numFmtId="0" fontId="52" fillId="5" borderId="3" xfId="1" applyFont="1" applyFill="1" applyBorder="1" applyAlignment="1">
      <alignment horizontal="left" wrapText="1"/>
    </xf>
    <xf numFmtId="0" fontId="52" fillId="5" borderId="10" xfId="1" applyFont="1" applyFill="1" applyBorder="1" applyAlignment="1">
      <alignment horizontal="left" wrapText="1"/>
    </xf>
    <xf numFmtId="0" fontId="52" fillId="5" borderId="11" xfId="1" applyFont="1" applyFill="1" applyBorder="1" applyAlignment="1">
      <alignment horizontal="left" wrapText="1"/>
    </xf>
    <xf numFmtId="0" fontId="8" fillId="3" borderId="3" xfId="1" applyFont="1" applyFill="1" applyBorder="1" applyAlignment="1">
      <alignment horizontal="left"/>
    </xf>
    <xf numFmtId="0" fontId="8" fillId="3" borderId="10" xfId="1" applyFont="1" applyFill="1" applyBorder="1" applyAlignment="1">
      <alignment horizontal="left"/>
    </xf>
    <xf numFmtId="0" fontId="8" fillId="3" borderId="11" xfId="1" applyFont="1" applyFill="1" applyBorder="1" applyAlignment="1">
      <alignment horizontal="left"/>
    </xf>
    <xf numFmtId="0" fontId="52" fillId="9" borderId="3" xfId="0" applyFont="1" applyFill="1" applyBorder="1" applyAlignment="1">
      <alignment horizontal="left" vertical="center" wrapText="1"/>
    </xf>
    <xf numFmtId="0" fontId="52" fillId="9" borderId="10" xfId="0" applyFont="1" applyFill="1" applyBorder="1" applyAlignment="1">
      <alignment horizontal="left" vertical="center" wrapText="1"/>
    </xf>
    <xf numFmtId="0" fontId="52" fillId="9" borderId="11" xfId="0" applyFont="1" applyFill="1" applyBorder="1" applyAlignment="1">
      <alignment horizontal="left" vertical="center" wrapText="1"/>
    </xf>
    <xf numFmtId="0" fontId="53" fillId="5" borderId="3" xfId="0" applyFont="1" applyFill="1" applyBorder="1" applyAlignment="1">
      <alignment horizontal="left" vertical="center" wrapText="1"/>
    </xf>
    <xf numFmtId="0" fontId="53" fillId="5" borderId="10" xfId="0" applyFont="1" applyFill="1" applyBorder="1" applyAlignment="1">
      <alignment horizontal="left" vertical="center" wrapText="1"/>
    </xf>
    <xf numFmtId="0" fontId="53" fillId="5" borderId="11" xfId="0" applyFont="1" applyFill="1" applyBorder="1" applyAlignment="1">
      <alignment horizontal="left" vertical="center" wrapText="1"/>
    </xf>
    <xf numFmtId="0" fontId="53" fillId="5" borderId="3" xfId="1" applyFont="1" applyFill="1" applyBorder="1" applyAlignment="1">
      <alignment horizontal="left" vertical="center" wrapText="1"/>
    </xf>
    <xf numFmtId="0" fontId="53" fillId="5" borderId="10" xfId="1" applyFont="1" applyFill="1" applyBorder="1" applyAlignment="1">
      <alignment horizontal="left" vertical="center" wrapText="1"/>
    </xf>
    <xf numFmtId="0" fontId="53" fillId="5" borderId="11" xfId="1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/>
    </xf>
    <xf numFmtId="43" fontId="62" fillId="0" borderId="1" xfId="8" applyFont="1" applyBorder="1" applyAlignment="1">
      <alignment horizontal="center"/>
    </xf>
  </cellXfs>
  <cellStyles count="9">
    <cellStyle name="20% - Accent4" xfId="6" builtinId="42"/>
    <cellStyle name="Comma" xfId="8" builtinId="3"/>
    <cellStyle name="Comma 2" xfId="5" xr:uid="{00000000-0005-0000-0000-000002000000}"/>
    <cellStyle name="Currency 2" xfId="4" xr:uid="{00000000-0005-0000-0000-000003000000}"/>
    <cellStyle name="Hyperlink" xfId="2" builtinId="8"/>
    <cellStyle name="Normal" xfId="0" builtinId="0"/>
    <cellStyle name="Normal 2" xfId="3" xr:uid="{00000000-0005-0000-0000-000006000000}"/>
    <cellStyle name="Normal 3" xfId="7" xr:uid="{00000000-0005-0000-0000-000007000000}"/>
    <cellStyle name="Normal_StakeholderDatabase - (WEB)" xfId="1" xr:uid="{00000000-0005-0000-0000-000008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[Spreadsheet_Volumes - Erratum.xlsx]BOXES PER PROVINCE!PivotTable2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LATO BLACK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  <a:latin typeface="LATO BLACK"/>
              </a:rPr>
              <a:t>NO. OF BOXES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LATO BLACK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"/>
              <c:y val="-2.3148148148148147E-2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LATO BLACK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4173025508654841E-3"/>
          <c:y val="0.18236559139784947"/>
          <c:w val="0.74095274676885803"/>
          <c:h val="0.74304631275929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'BOXES PER PROVINCE'!$B$3</c:f>
              <c:strCache>
                <c:ptCount val="1"/>
                <c:pt idx="0">
                  <c:v>Sum of No of Boxes - Onsite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'BOXES PER PROVINCE'!$A$4:$A$13</c:f>
              <c:strCache>
                <c:ptCount val="9"/>
                <c:pt idx="0">
                  <c:v>EC</c:v>
                </c:pt>
                <c:pt idx="1">
                  <c:v>FCL</c:v>
                </c:pt>
                <c:pt idx="2">
                  <c:v>free State</c:v>
                </c:pt>
                <c:pt idx="3">
                  <c:v>GP</c:v>
                </c:pt>
                <c:pt idx="4">
                  <c:v>KZN</c:v>
                </c:pt>
                <c:pt idx="5">
                  <c:v>LIMPOPO</c:v>
                </c:pt>
                <c:pt idx="6">
                  <c:v>NC</c:v>
                </c:pt>
                <c:pt idx="7">
                  <c:v>NW</c:v>
                </c:pt>
                <c:pt idx="8">
                  <c:v>WC</c:v>
                </c:pt>
              </c:strCache>
            </c:strRef>
          </c:cat>
          <c:val>
            <c:numRef>
              <c:f>'BOXES PER PROVINCE'!$B$4:$B$13</c:f>
              <c:numCache>
                <c:formatCode>General</c:formatCode>
                <c:ptCount val="9"/>
                <c:pt idx="0">
                  <c:v>992</c:v>
                </c:pt>
                <c:pt idx="1">
                  <c:v>0</c:v>
                </c:pt>
                <c:pt idx="2">
                  <c:v>572</c:v>
                </c:pt>
                <c:pt idx="3">
                  <c:v>4407</c:v>
                </c:pt>
                <c:pt idx="4">
                  <c:v>9565</c:v>
                </c:pt>
                <c:pt idx="5">
                  <c:v>79</c:v>
                </c:pt>
                <c:pt idx="6">
                  <c:v>387</c:v>
                </c:pt>
                <c:pt idx="7">
                  <c:v>698</c:v>
                </c:pt>
                <c:pt idx="8">
                  <c:v>3260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8-42F6-A5FE-A78E2F6B1479}"/>
            </c:ext>
          </c:extLst>
        </c:ser>
        <c:ser>
          <c:idx val="1"/>
          <c:order val="1"/>
          <c:tx>
            <c:strRef>
              <c:f>'BOXES PER PROVINCE'!$C$3</c:f>
              <c:strCache>
                <c:ptCount val="1"/>
                <c:pt idx="0">
                  <c:v>Sum of No of Boxes - Offsite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E8-42F6-A5FE-A78E2F6B1479}"/>
              </c:ext>
            </c:extLst>
          </c:dPt>
          <c:dLbls>
            <c:dLbl>
              <c:idx val="1"/>
              <c:layout>
                <c:manualLayout>
                  <c:x val="0"/>
                  <c:y val="-2.3148148148148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LATO BLACK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E8-42F6-A5FE-A78E2F6B14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strRef>
              <c:f>'BOXES PER PROVINCE'!$A$4:$A$13</c:f>
              <c:strCache>
                <c:ptCount val="9"/>
                <c:pt idx="0">
                  <c:v>EC</c:v>
                </c:pt>
                <c:pt idx="1">
                  <c:v>FCL</c:v>
                </c:pt>
                <c:pt idx="2">
                  <c:v>free State</c:v>
                </c:pt>
                <c:pt idx="3">
                  <c:v>GP</c:v>
                </c:pt>
                <c:pt idx="4">
                  <c:v>KZN</c:v>
                </c:pt>
                <c:pt idx="5">
                  <c:v>LIMPOPO</c:v>
                </c:pt>
                <c:pt idx="6">
                  <c:v>NC</c:v>
                </c:pt>
                <c:pt idx="7">
                  <c:v>NW</c:v>
                </c:pt>
                <c:pt idx="8">
                  <c:v>WC</c:v>
                </c:pt>
              </c:strCache>
            </c:strRef>
          </c:cat>
          <c:val>
            <c:numRef>
              <c:f>'BOXES PER PROVINCE'!$C$4:$C$13</c:f>
              <c:numCache>
                <c:formatCode>General</c:formatCode>
                <c:ptCount val="9"/>
                <c:pt idx="0">
                  <c:v>21052</c:v>
                </c:pt>
                <c:pt idx="1">
                  <c:v>0</c:v>
                </c:pt>
                <c:pt idx="2">
                  <c:v>4746</c:v>
                </c:pt>
                <c:pt idx="3">
                  <c:v>50188</c:v>
                </c:pt>
                <c:pt idx="4">
                  <c:v>62102</c:v>
                </c:pt>
                <c:pt idx="5">
                  <c:v>1371</c:v>
                </c:pt>
                <c:pt idx="6">
                  <c:v>1258</c:v>
                </c:pt>
                <c:pt idx="7">
                  <c:v>2947</c:v>
                </c:pt>
                <c:pt idx="8">
                  <c:v>14293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8-42F6-A5FE-A78E2F6B1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24705663"/>
        <c:axId val="324709823"/>
      </c:barChart>
      <c:catAx>
        <c:axId val="324705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709823"/>
        <c:crosses val="autoZero"/>
        <c:auto val="1"/>
        <c:lblAlgn val="ctr"/>
        <c:lblOffset val="100"/>
        <c:noMultiLvlLbl val="0"/>
      </c:catAx>
      <c:valAx>
        <c:axId val="32470982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4705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LATO BLACK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328611</xdr:colOff>
      <xdr:row>1</xdr:row>
      <xdr:rowOff>38100</xdr:rowOff>
    </xdr:from>
    <xdr:to>
      <xdr:col>16</xdr:col>
      <xdr:colOff>495300</xdr:colOff>
      <xdr:row>16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E1D3D4D-737F-8497-3D99-8B3514D2A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514600" cy="7715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sil Dlamini" refreshedDate="45165.770721643516" createdVersion="6" refreshedVersion="6" minRefreshableVersion="3" recordCount="276" xr:uid="{00000000-000A-0000-FFFF-FFFF00000000}">
  <cacheSource type="worksheet">
    <worksheetSource name="Table1"/>
  </cacheSource>
  <cacheFields count="5">
    <cacheField name="BU" numFmtId="0">
      <sharedItems count="9">
        <s v="free State"/>
        <s v="LIMPOPO"/>
        <s v="EC"/>
        <s v="WC"/>
        <s v="KZN"/>
        <s v="GP"/>
        <s v="FCL"/>
        <s v="NC"/>
        <s v="NW"/>
      </sharedItems>
    </cacheField>
    <cacheField name="Site" numFmtId="0">
      <sharedItems containsBlank="1" containsMixedTypes="1" containsNumber="1" containsInteger="1" minValue="0" maxValue="0"/>
    </cacheField>
    <cacheField name="No of Boxes - Onsite" numFmtId="0">
      <sharedItems containsBlank="1" containsMixedTypes="1" containsNumber="1" containsInteger="1" minValue="0" maxValue="2573"/>
    </cacheField>
    <cacheField name="No of Boxes - Offsite" numFmtId="0">
      <sharedItems containsBlank="1" containsMixedTypes="1" containsNumber="1" containsInteger="1" minValue="0" maxValue="22781"/>
    </cacheField>
    <cacheField name="Collection Point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">
  <r>
    <x v="0"/>
    <s v="Universitas"/>
    <s v="6 Boxes (will require once off collection)"/>
    <s v="No"/>
    <s v="8 Clarkson Street, Estoire, Bloemfontein"/>
  </r>
  <r>
    <x v="0"/>
    <s v="Cytology"/>
    <s v="Documents: 5 boxes per month_x000a_Slides: 230 Trays/Boxes"/>
    <s v="Documents: 595 boxes_x000a_Slides: 920 Trays/Boxes"/>
    <s v="9 Clarkson Street, Estoire, Bloemfontein"/>
  </r>
  <r>
    <x v="0"/>
    <s v="Haematology"/>
    <n v="90"/>
    <n v="119"/>
    <s v="10 Clarkson Street, Estoire, Bloemfontein"/>
  </r>
  <r>
    <x v="0"/>
    <s v="Microbiology"/>
    <n v="414"/>
    <n v="0"/>
    <s v="11 Clarkson Street, Estoire, Bloemfontein"/>
  </r>
  <r>
    <x v="0"/>
    <s v="National Stat Lab"/>
    <n v="18"/>
    <s v="Yes"/>
    <s v="12 Clarkson Street, Estoire, Bloemfontein"/>
  </r>
  <r>
    <x v="0"/>
    <s v="Virology"/>
    <s v="85 metrofile boxess"/>
    <n v="492"/>
    <s v="13 Clarkson Street, Estoire, Bloemfontein"/>
  </r>
  <r>
    <x v="0"/>
    <s v="Lab Support Services"/>
    <n v="50"/>
    <s v="Yes"/>
    <s v="14 Clarkson Street, Estoire, Bloemfontein"/>
  </r>
  <r>
    <x v="0"/>
    <s v="Pelonomi"/>
    <s v="526 Boxes"/>
    <n v="1701"/>
    <s v="15 Clarkson Street, Estoire, Bloemfontein"/>
  </r>
  <r>
    <x v="0"/>
    <s v="Botshabelo"/>
    <s v="43 Boxes"/>
    <n v="840"/>
    <s v="16 Clarkson Street, Estoire, Bloemfontein"/>
  </r>
  <r>
    <x v="0"/>
    <s v="Welkom"/>
    <s v="400 Boxes"/>
    <n v="500"/>
    <s v="17 Clarkson Street, Estoire, Bloemfontein"/>
  </r>
  <r>
    <x v="0"/>
    <s v="Kroonstad"/>
    <s v="96 Boxes"/>
    <s v="661 Boxes &amp; 25 Files"/>
    <s v="18 Clarkson Street, Estoire, Bloemfontein"/>
  </r>
  <r>
    <x v="0"/>
    <s v="Sasolburg"/>
    <s v="15 Boxes"/>
    <n v="158"/>
    <s v="19 Clarkson Street, Estoire, Bloemfontein"/>
  </r>
  <r>
    <x v="0"/>
    <s v="Bethlehem"/>
    <s v="117 Boxes"/>
    <n v="430"/>
    <s v="20 Clarkson Street, Estoire, Bloemfontein"/>
  </r>
  <r>
    <x v="0"/>
    <s v="Manapo"/>
    <s v="23 Boxes"/>
    <n v="506"/>
    <s v="21 Clarkson Street, Estoire, Bloemfontein"/>
  </r>
  <r>
    <x v="1"/>
    <s v="Jane Furse"/>
    <s v="35 boxes,14 M2A"/>
    <n v="421"/>
    <s v="1 Daniel Street, Industria"/>
  </r>
  <r>
    <x v="1"/>
    <s v="Dilokong"/>
    <n v="32"/>
    <n v="321"/>
    <s v="1 Daniel Street, Industria"/>
  </r>
  <r>
    <x v="1"/>
    <s v="Matlala"/>
    <n v="20"/>
    <n v="155"/>
    <s v="1 Daniel Street, Industria"/>
  </r>
  <r>
    <x v="1"/>
    <s v="Namakgale"/>
    <n v="7"/>
    <n v="159"/>
    <s v="1 Daniel Street, Industria"/>
  </r>
  <r>
    <x v="1"/>
    <s v="Tzaneen"/>
    <n v="20"/>
    <n v="315"/>
    <s v="1 Daniel Street, Industria"/>
  </r>
  <r>
    <x v="2"/>
    <s v="PE Central - Finance Admin"/>
    <n v="10"/>
    <n v="290"/>
    <s v="25 Stormberg Road, Gately, East London"/>
  </r>
  <r>
    <x v="2"/>
    <s v="PE Microbiology"/>
    <s v="None"/>
    <n v="847"/>
    <s v="26 Stormberg Road, Gately, East London"/>
  </r>
  <r>
    <x v="2"/>
    <s v="PE TB"/>
    <s v="None"/>
    <n v="841"/>
    <s v="27 Stormberg Road, Gately, East London"/>
  </r>
  <r>
    <x v="2"/>
    <s v="PE Serology/ Virology"/>
    <n v="30"/>
    <n v="584"/>
    <s v="28 Stormberg Road, Gately, East London"/>
  </r>
  <r>
    <x v="2"/>
    <s v="PE Complex Lab SS"/>
    <n v="50"/>
    <s v="&gt;200"/>
    <s v="29 Stormberg Road, Gately, East London"/>
  </r>
  <r>
    <x v="2"/>
    <s v="PE Cytology"/>
    <n v="37"/>
    <n v="412"/>
    <s v="30 Stormberg Road, Gately, East London"/>
  </r>
  <r>
    <x v="2"/>
    <s v="PE Histology "/>
    <n v="25"/>
    <n v="1109"/>
    <s v="31 Stormberg Road, Gately, East London"/>
  </r>
  <r>
    <x v="2"/>
    <s v="Livingstone Lab "/>
    <n v="60"/>
    <n v="2721"/>
    <s v="32 Stormberg Road, Gately, East London"/>
  </r>
  <r>
    <x v="2"/>
    <s v="Dora Nginza"/>
    <n v="70"/>
    <n v="987"/>
    <s v="33 Stormberg Road, Gately, East London"/>
  </r>
  <r>
    <x v="2"/>
    <s v="Uitenhage"/>
    <n v="50"/>
    <n v="586"/>
    <s v="34 Stormberg Road, Gately, East London"/>
  </r>
  <r>
    <x v="2"/>
    <s v="Somerset East"/>
    <n v="20"/>
    <n v="173"/>
    <s v="35 Stormberg Road, Gately, East London"/>
  </r>
  <r>
    <x v="2"/>
    <s v="Port Alfred"/>
    <n v="11"/>
    <n v="63"/>
    <s v="36 Stormberg Road, Gately, East London"/>
  </r>
  <r>
    <x v="2"/>
    <s v="Graaff Reinet"/>
    <n v="6"/>
    <n v="125"/>
    <s v="37 Stormberg Road, Gately, East London"/>
  </r>
  <r>
    <x v="2"/>
    <s v="Grahamstown"/>
    <n v="40"/>
    <n v="332"/>
    <s v="38 Stormberg Road, Gately, East London"/>
  </r>
  <r>
    <x v="2"/>
    <s v="Humansdorp"/>
    <n v="0"/>
    <n v="197"/>
    <s v="39 Stormberg Road, Gately, East London"/>
  </r>
  <r>
    <x v="2"/>
    <s v="East London Haematology"/>
    <n v="40"/>
    <n v="12"/>
    <s v="42 Stormberg Road, Gately, East London"/>
  </r>
  <r>
    <x v="2"/>
    <s v="East London Cytology"/>
    <n v="76"/>
    <n v="737"/>
    <s v="43 Stormberg Road, Gately, East London"/>
  </r>
  <r>
    <x v="2"/>
    <s v="East London Microbiology "/>
    <n v="60"/>
    <n v="999"/>
    <s v="44 Stormberg Road, Gately, East London"/>
  </r>
  <r>
    <x v="2"/>
    <s v="East London Serology "/>
    <n v="38"/>
    <n v="854"/>
    <s v="45 Stormberg Road, Gately, East London"/>
  </r>
  <r>
    <x v="2"/>
    <s v="East London Histology "/>
    <n v="22"/>
    <n v="619"/>
    <s v="46 Stormberg Road, Gately, East London"/>
  </r>
  <r>
    <x v="2"/>
    <s v="East London Lab Support"/>
    <n v="2"/>
    <n v="71"/>
    <s v="47 Stormberg Road, Gately, East London"/>
  </r>
  <r>
    <x v="2"/>
    <s v="Cecilia Makiwane Lab"/>
    <n v="120"/>
    <n v="500"/>
    <s v="48 Stormberg Road, Gately, East London"/>
  </r>
  <r>
    <x v="2"/>
    <s v="Victoria "/>
    <n v="11"/>
    <n v="62"/>
    <s v="49 Stormberg Road, Gately, East London"/>
  </r>
  <r>
    <x v="2"/>
    <s v="Butterworth"/>
    <n v="13"/>
    <n v="96"/>
    <s v="50 Stormberg Road, Gately, East London"/>
  </r>
  <r>
    <x v="2"/>
    <s v="Chemistry"/>
    <n v="12"/>
    <n v="691"/>
    <s v="54 Stormberg Road, Gately, East London"/>
  </r>
  <r>
    <x v="2"/>
    <s v="Microbiology"/>
    <n v="25"/>
    <n v="359"/>
    <s v="55 Stormberg Road, Gately, East London"/>
  </r>
  <r>
    <x v="2"/>
    <s v="TB"/>
    <n v="8"/>
    <n v="246"/>
    <s v="56 Stormberg Road, Gately, East London"/>
  </r>
  <r>
    <x v="2"/>
    <s v="Virology"/>
    <n v="37"/>
    <n v="1556"/>
    <s v="57 Stormberg Road, Gately, East London"/>
  </r>
  <r>
    <x v="2"/>
    <s v="Lab Support"/>
    <n v="10"/>
    <n v="834"/>
    <s v="58 Stormberg Road, Gately, East London"/>
  </r>
  <r>
    <x v="2"/>
    <s v="Cytology"/>
    <n v="10"/>
    <n v="654"/>
    <s v="59 Stormberg Road, Gately, East London"/>
  </r>
  <r>
    <x v="2"/>
    <s v="Histology"/>
    <n v="0"/>
    <n v="33"/>
    <s v="60 Stormberg Road, Gately, East London"/>
  </r>
  <r>
    <x v="2"/>
    <s v="St. Elizabeth"/>
    <n v="0"/>
    <n v="685"/>
    <s v="64 Stormberg Road, Gately, East London"/>
  </r>
  <r>
    <x v="2"/>
    <s v="St. Patrick's "/>
    <n v="0"/>
    <n v="300"/>
    <s v="65 Stormberg Road, Gately, East London"/>
  </r>
  <r>
    <x v="2"/>
    <s v="Sipetu"/>
    <n v="0"/>
    <n v="0"/>
    <s v="66 Stormberg Road, Gately, East London"/>
  </r>
  <r>
    <x v="2"/>
    <s v="Maluti"/>
    <n v="0"/>
    <n v="4"/>
    <s v="67 Stormberg Road, Gately, East London"/>
  </r>
  <r>
    <x v="2"/>
    <s v="Matatiele"/>
    <n v="0"/>
    <n v="223"/>
    <s v="68 Stormberg Road, Gately, East London"/>
  </r>
  <r>
    <x v="2"/>
    <s v="Mt. Ayliff"/>
    <n v="0"/>
    <n v="258"/>
    <s v="69 Stormberg Road, Gately, East London"/>
  </r>
  <r>
    <x v="2"/>
    <s v="Holy Cross"/>
    <n v="0"/>
    <n v="179"/>
    <s v="70 Stormberg Road, Gately, East London"/>
  </r>
  <r>
    <x v="2"/>
    <s v="Bambisana"/>
    <n v="0"/>
    <n v="0"/>
    <s v="71 Stormberg Road, Gately, East London"/>
  </r>
  <r>
    <x v="2"/>
    <s v="Madzikane"/>
    <n v="0"/>
    <n v="383"/>
    <s v="72 Stormberg Road, Gately, East London"/>
  </r>
  <r>
    <x v="2"/>
    <s v="Tabankulu"/>
    <n v="0"/>
    <n v="0"/>
    <s v="73 Stormberg Road, Gately, East London"/>
  </r>
  <r>
    <x v="2"/>
    <s v="Nessie Knight"/>
    <n v="0"/>
    <n v="0"/>
    <s v="74 Stormberg Road, Gately, East London"/>
  </r>
  <r>
    <x v="2"/>
    <s v="Qumbu"/>
    <n v="0"/>
    <n v="100"/>
    <s v="75 Stormberg Road, Gately, East London"/>
  </r>
  <r>
    <x v="2"/>
    <s v="Taylor Bequest"/>
    <n v="0"/>
    <n v="136"/>
    <s v="76 Stormberg Road, Gately, East London"/>
  </r>
  <r>
    <x v="2"/>
    <s v="Aliwal North "/>
    <n v="0"/>
    <n v="240"/>
    <s v="77 Stormberg Road, Gately, East London"/>
  </r>
  <r>
    <x v="2"/>
    <s v="Empilisweni"/>
    <n v="0"/>
    <n v="137"/>
    <s v="78 Stormberg Road, Gately, East London"/>
  </r>
  <r>
    <x v="2"/>
    <s v="Dr.MMM"/>
    <n v="0"/>
    <n v="180"/>
    <s v="79 Stormberg Road, Gately, East London"/>
  </r>
  <r>
    <x v="2"/>
    <s v="All Saints"/>
    <n v="5"/>
    <n v="15"/>
    <s v="82 Stormberg Road, Gately, East London"/>
  </r>
  <r>
    <x v="2"/>
    <s v="Cradock "/>
    <n v="17"/>
    <n v="202"/>
    <s v="83 Stormberg Road, Gately, East London"/>
  </r>
  <r>
    <x v="2"/>
    <s v="Cala"/>
    <n v="5"/>
    <n v="11"/>
    <s v="84 Stormberg Road, Gately, East London"/>
  </r>
  <r>
    <x v="2"/>
    <s v="Canzibe"/>
    <n v="5"/>
    <n v="13"/>
    <s v="85 Stormberg Road, Gately, East London"/>
  </r>
  <r>
    <x v="2"/>
    <s v="Cofimvaba"/>
    <n v="14"/>
    <n v="23"/>
    <s v="86 Stormberg Road, Gately, East London"/>
  </r>
  <r>
    <x v="2"/>
    <s v="Glen Grey"/>
    <n v="6"/>
    <n v="27"/>
    <s v="87 Stormberg Road, Gately, East London"/>
  </r>
  <r>
    <x v="2"/>
    <s v="St barnabas"/>
    <n v="2"/>
    <n v="71"/>
    <s v="88 Stormberg Road, Gately, East London"/>
  </r>
  <r>
    <x v="2"/>
    <s v="Hewu"/>
    <n v="10"/>
    <n v="45"/>
    <s v="89 Stormberg Road, Gately, East London"/>
  </r>
  <r>
    <x v="2"/>
    <s v="Queenstown "/>
    <n v="30"/>
    <n v="199"/>
    <s v="90 Stormberg Road, Gately, East London"/>
  </r>
  <r>
    <x v="2"/>
    <s v="Isilimela "/>
    <n v="0"/>
    <n v="2"/>
    <s v="91 Stormberg Road, Gately, East London"/>
  </r>
  <r>
    <x v="2"/>
    <s v="Zitulele"/>
    <n v="5"/>
    <n v="29"/>
    <s v="92 Stormberg Road, Gately, East London"/>
  </r>
  <r>
    <x v="3"/>
    <s v="Beaufort West"/>
    <n v="25"/>
    <n v="213"/>
    <s v="1 Munich Street, Airport Industria"/>
  </r>
  <r>
    <x v="3"/>
    <s v="George"/>
    <n v="30"/>
    <n v="1406"/>
    <s v="1 Munich Street, Airport Industria"/>
  </r>
  <r>
    <x v="3"/>
    <s v="GPC Chemistry"/>
    <n v="50"/>
    <n v="79"/>
    <s v="1 Munich Street, Airport Industria"/>
  </r>
  <r>
    <x v="3"/>
    <s v="GPC Haematology"/>
    <n v="0"/>
    <n v="1274"/>
    <s v="1 Munich Street, Airport Industria"/>
  </r>
  <r>
    <x v="3"/>
    <s v="GPC Media "/>
    <n v="25"/>
    <n v="14"/>
    <s v="1 Munich Street, Airport Industria"/>
  </r>
  <r>
    <x v="3"/>
    <s v="GPC Support Services"/>
    <n v="0"/>
    <n v="92"/>
    <s v="1 Munich Street, Airport Industria"/>
  </r>
  <r>
    <x v="3"/>
    <s v="GPC Tuberculosis"/>
    <n v="50"/>
    <n v="173"/>
    <s v="1 Munich Street, Airport Industria"/>
  </r>
  <r>
    <x v="3"/>
    <s v="Helderberg"/>
    <n v="20"/>
    <n v="312"/>
    <s v="1 Munich Street, Airport Industria"/>
  </r>
  <r>
    <x v="3"/>
    <s v="Hermanus Lab"/>
    <n v="37"/>
    <n v="100"/>
    <s v="1 Munich Street, Airport Industria"/>
  </r>
  <r>
    <x v="3"/>
    <s v="Karl Bremer"/>
    <n v="60"/>
    <n v="306"/>
    <s v="1 Munich Street, Airport Industria"/>
  </r>
  <r>
    <x v="3"/>
    <s v="Khayelitsha"/>
    <n v="72"/>
    <n v="629"/>
    <s v="1 Munich Street, Airport Industria"/>
  </r>
  <r>
    <x v="3"/>
    <s v="Knysna"/>
    <n v="8"/>
    <n v="169"/>
    <s v="1 Munich Street, Airport Industria"/>
  </r>
  <r>
    <x v="3"/>
    <s v="Mitchell's Plain "/>
    <n v="120"/>
    <n v="266"/>
    <s v="1 Munich Street, Airport Industria"/>
  </r>
  <r>
    <x v="3"/>
    <s v="Mossel Bay"/>
    <n v="31"/>
    <n v="193"/>
    <s v="1 Munich Street, Airport Industria"/>
  </r>
  <r>
    <x v="3"/>
    <s v="Oudtshoorn"/>
    <n v="16"/>
    <n v="224"/>
    <s v="1 Munich Street, Airport Industria"/>
  </r>
  <r>
    <x v="3"/>
    <s v="Paarl"/>
    <n v="85"/>
    <n v="1291"/>
    <s v="1 Munich Street, Airport Industria"/>
  </r>
  <r>
    <x v="3"/>
    <s v="West Coast District (ex Vredenburg)"/>
    <n v="29"/>
    <n v="87"/>
    <s v="1 Munich Street, Airport Industria"/>
  </r>
  <r>
    <x v="3"/>
    <s v="Vredendal"/>
    <n v="31"/>
    <n v="110"/>
    <s v="1 Munich Street, Airport Industria"/>
  </r>
  <r>
    <x v="3"/>
    <s v="Worcester"/>
    <n v="60"/>
    <n v="742"/>
    <s v="1 Munich Street, Airport Industria"/>
  </r>
  <r>
    <x v="3"/>
    <s v="Man and Admin"/>
    <n v="0"/>
    <n v="7"/>
    <s v="1 Munich Street, Airport Industria"/>
  </r>
  <r>
    <x v="3"/>
    <s v="Laboratory Manager"/>
    <n v="0"/>
    <n v="0"/>
    <s v="1 Munich Street, Airport Industria"/>
  </r>
  <r>
    <x v="3"/>
    <s v="GSH - Chem Path"/>
    <n v="0"/>
    <n v="113"/>
    <s v="1 Munich Street, Airport Industria"/>
  </r>
  <r>
    <x v="3"/>
    <s v="GSH - Anat Path"/>
    <n v="114"/>
    <n v="0"/>
    <s v="1 Munich Street, Airport Industria"/>
  </r>
  <r>
    <x v="3"/>
    <s v="GSH - Cytology"/>
    <n v="23"/>
    <n v="0"/>
    <s v="1 Munich Street, Airport Industria"/>
  </r>
  <r>
    <x v="3"/>
    <s v="GSH - Haem"/>
    <n v="0"/>
    <n v="129"/>
    <s v="1 Munich Street, Airport Industria"/>
  </r>
  <r>
    <x v="3"/>
    <s v="GSH - Microbiology"/>
    <n v="59"/>
    <n v="318"/>
    <s v="1 Munich Street, Airport Industria"/>
  </r>
  <r>
    <x v="3"/>
    <s v="GSH - Clinical Immunology"/>
    <n v="0"/>
    <n v="0"/>
    <s v="1 Munich Street, Airport Industria"/>
  </r>
  <r>
    <x v="3"/>
    <s v="GSH - Virology"/>
    <n v="10"/>
    <n v="51"/>
    <s v="1 Munich Street, Airport Industria"/>
  </r>
  <r>
    <x v="3"/>
    <s v="GSH - Lab Support"/>
    <n v="118"/>
    <n v="2098"/>
    <s v="1 Munich Street, Airport Industria"/>
  </r>
  <r>
    <x v="3"/>
    <s v="GSH - Tissue Immunology"/>
    <n v="5"/>
    <n v="253"/>
    <s v="1 Munich Street, Airport Industria"/>
  </r>
  <r>
    <x v="3"/>
    <s v="GSH - Human Genetics"/>
    <n v="4"/>
    <n v="34"/>
    <s v="1 Munich Street, Airport Industria"/>
  </r>
  <r>
    <x v="3"/>
    <s v="RCCH - Chem Path"/>
    <n v="10"/>
    <n v="0"/>
    <s v="1 Munich Street, Airport Industria"/>
  </r>
  <r>
    <x v="3"/>
    <s v="RCCH - Histology"/>
    <n v="300"/>
    <n v="0"/>
    <s v="1 Munich Street, Airport Industria"/>
  </r>
  <r>
    <x v="3"/>
    <s v="RCCH - Haematology"/>
    <n v="42"/>
    <n v="0"/>
    <s v="1 Munich Street, Airport Industria"/>
  </r>
  <r>
    <x v="3"/>
    <s v="RCCH - Laboratory Support"/>
    <n v="0"/>
    <n v="40"/>
    <s v="1 Munich Street, Airport Industria"/>
  </r>
  <r>
    <x v="3"/>
    <s v="TYGERBERG"/>
    <n v="0"/>
    <n v="0"/>
    <s v="1 Munich Street, Airport Industria"/>
  </r>
  <r>
    <x v="3"/>
    <s v="QA"/>
    <s v="n/a"/>
    <n v="0"/>
    <s v="1 Munich Street, Airport Industria"/>
  </r>
  <r>
    <x v="3"/>
    <s v="Chemistry"/>
    <n v="43"/>
    <n v="66"/>
    <s v="1 Munich Street, Airport Industria"/>
  </r>
  <r>
    <x v="3"/>
    <s v="Histopathology"/>
    <n v="823"/>
    <n v="1292"/>
    <s v="1 Munich Street, Airport Industria"/>
  </r>
  <r>
    <x v="3"/>
    <s v="Cytology"/>
    <n v="0"/>
    <n v="0"/>
    <s v="1 Munich Street, Airport Industria"/>
  </r>
  <r>
    <x v="3"/>
    <s v="Haematology"/>
    <n v="30"/>
    <n v="435"/>
    <s v="1 Munich Street, Airport Industria"/>
  </r>
  <r>
    <x v="3"/>
    <s v="Microbiology"/>
    <n v="50"/>
    <n v="319"/>
    <s v="1 Munich Street, Airport Industria"/>
  </r>
  <r>
    <x v="3"/>
    <s v="Immunology"/>
    <n v="5"/>
    <n v="145"/>
    <s v="1 Munich Street, Airport Industria"/>
  </r>
  <r>
    <x v="3"/>
    <s v="Virology"/>
    <n v="48"/>
    <n v="185"/>
    <s v="1 Munich Street, Airport Industria"/>
  </r>
  <r>
    <x v="3"/>
    <s v="Genetics"/>
    <n v="0"/>
    <n v="0"/>
    <s v="1 Munich Street, Airport Industria"/>
  </r>
  <r>
    <x v="3"/>
    <s v="Lab Support Services"/>
    <n v="762"/>
    <n v="1128"/>
    <s v="1 Munich Street, Airport Industria"/>
  </r>
  <r>
    <x v="3"/>
    <s v="Stores"/>
    <n v="65"/>
    <n v="0"/>
    <s v="1 Munich Street, Airport Industria"/>
  </r>
  <r>
    <x v="4"/>
    <s v="Academic Complex ( Inkosi Albert Luthuli central Hospital &amp; King Edward)"/>
    <n v="75"/>
    <n v="336"/>
    <s v="1-3 Clubhouse Place, Mahogany Ridge, Westmead, Pinetown, Kwazulu Natal, 3608"/>
  </r>
  <r>
    <x v="4"/>
    <s v="IALCH – Chem. Path"/>
    <n v="0"/>
    <n v="517"/>
    <s v="1-3 Clubhouse Place, Mahogany Ridge, Westmead, Pinetown, Kwazulu Natal, 3609"/>
  </r>
  <r>
    <x v="4"/>
    <s v="IALCH – Cytology"/>
    <n v="25"/>
    <n v="461"/>
    <s v="1-3 Clubhouse Place, Mahogany Ridge, Westmead, Pinetown, Kwazulu Natal, 3610"/>
  </r>
  <r>
    <x v="4"/>
    <s v="IALCH – Haem."/>
    <n v="60"/>
    <n v="1077"/>
    <s v="1-3 Clubhouse Place, Mahogany Ridge, Westmead, Pinetown, Kwazulu Natal, 3611"/>
  </r>
  <r>
    <x v="4"/>
    <s v="IALCH – Micro"/>
    <n v="30"/>
    <n v="635"/>
    <s v="1-3 Clubhouse Place, Mahogany Ridge, Westmead, Pinetown, Kwazulu Natal, 3612"/>
  </r>
  <r>
    <x v="4"/>
    <s v="IALCH – Virology"/>
    <n v="0"/>
    <n v="650"/>
    <s v="1-3 Clubhouse Place, Mahogany Ridge, Westmead, Pinetown, Kwazulu Natal, 3613"/>
  </r>
  <r>
    <x v="4"/>
    <s v="IALCH – Anat. Path."/>
    <n v="20"/>
    <n v="535"/>
    <s v="1-3 Clubhouse Place, Mahogany Ridge, Westmead, Pinetown, Kwazulu Natal, 3614"/>
  </r>
  <r>
    <x v="4"/>
    <s v="KEH – Chem. Path"/>
    <n v="39"/>
    <n v="403"/>
    <s v="1-3 Clubhouse Place, Mahogany Ridge, Westmead, Pinetown, Kwazulu Natal, 3615"/>
  </r>
  <r>
    <x v="4"/>
    <s v="KEH – Haem."/>
    <n v="30"/>
    <n v="394"/>
    <s v="1-3 Clubhouse Place, Mahogany Ridge, Westmead, Pinetown, Kwazulu Natal, 3616"/>
  </r>
  <r>
    <x v="4"/>
    <s v="KEH - Micro"/>
    <s v="No"/>
    <n v="848"/>
    <s v="1-3 Clubhouse Place, Mahogany Ridge, Westmead, Pinetown, Kwazulu Natal, 3617"/>
  </r>
  <r>
    <x v="4"/>
    <s v="R K Khan"/>
    <n v="80"/>
    <n v="2790"/>
    <s v="1-3 Clubhouse Place, Mahogany Ridge, Westmead, Pinetown, Kwazulu Natal, 3620"/>
  </r>
  <r>
    <x v="4"/>
    <s v="Public Health"/>
    <n v="21"/>
    <n v="69"/>
    <s v="1-3 Clubhouse Place, Mahogany Ridge, Westmead, Pinetown, Kwazulu Natal, 3621"/>
  </r>
  <r>
    <x v="4"/>
    <s v="Addington "/>
    <n v="200"/>
    <n v="2257"/>
    <s v="1-3 Clubhouse Place, Mahogany Ridge, Westmead, Pinetown, Kwazulu Natal, 3622"/>
  </r>
  <r>
    <x v="4"/>
    <s v="Prince Mshiyeni"/>
    <n v="150"/>
    <n v="3258"/>
    <s v="1-3 Clubhouse Place, Mahogany Ridge, Westmead, Pinetown, Kwazulu Natal, 3623"/>
  </r>
  <r>
    <x v="4"/>
    <s v="Wentworth"/>
    <n v="0"/>
    <n v="407"/>
    <s v="1-3 Clubhouse Place, Mahogany Ridge, Westmead, Pinetown, Kwazulu Natal, 3624"/>
  </r>
  <r>
    <x v="4"/>
    <s v="Clairwood"/>
    <n v="0"/>
    <n v="75"/>
    <s v="1-3 Clubhouse Place, Mahogany Ridge, Westmead, Pinetown, Kwazulu Natal, 3625"/>
  </r>
  <r>
    <x v="4"/>
    <s v="King Dinuzulu"/>
    <n v="40"/>
    <n v="918"/>
    <s v="1-3 Clubhouse Place, Mahogany Ridge, Westmead, Pinetown, Kwazulu Natal, 3626"/>
  </r>
  <r>
    <x v="4"/>
    <s v="Osindisweni"/>
    <n v="42"/>
    <n v="340"/>
    <s v="1-3 Clubhouse Place, Mahogany Ridge, Westmead, Pinetown, Kwazulu Natal, 3627"/>
  </r>
  <r>
    <x v="4"/>
    <s v="Kwa Mashu Poly"/>
    <n v="0"/>
    <n v="0"/>
    <s v="1-3 Clubhouse Place, Mahogany Ridge, Westmead, Pinetown, Kwazulu Natal, 3628"/>
  </r>
  <r>
    <x v="4"/>
    <s v="Mahatma Gandhi"/>
    <n v="140"/>
    <n v="2459"/>
    <s v="1-3 Clubhouse Place, Mahogany Ridge, Westmead, Pinetown, Kwazulu Natal, 3629"/>
  </r>
  <r>
    <x v="4"/>
    <s v="HARRY GWALA -UGU"/>
    <m/>
    <m/>
    <s v="1-3 Clubhouse Place, Mahogany Ridge, Westmead, Pinetown, Kwazulu Natal, 3630"/>
  </r>
  <r>
    <x v="4"/>
    <s v="Port Shepstone"/>
    <n v="60"/>
    <n v="1274"/>
    <s v="1-3 Clubhouse Place, Mahogany Ridge, Westmead, Pinetown, Kwazulu Natal, 3631"/>
  </r>
  <r>
    <x v="4"/>
    <s v="St Andrews"/>
    <n v="30"/>
    <n v="250"/>
    <s v="1-3 Clubhouse Place, Mahogany Ridge, Westmead, Pinetown, Kwazulu Natal, 3632"/>
  </r>
  <r>
    <x v="4"/>
    <s v="Scottburgh"/>
    <n v="60"/>
    <n v="484"/>
    <s v="1-3 Clubhouse Place, Mahogany Ridge, Westmead, Pinetown, Kwazulu Natal, 3633"/>
  </r>
  <r>
    <x v="4"/>
    <s v="Murchison"/>
    <n v="15"/>
    <n v="351"/>
    <s v="1-3 Clubhouse Place, Mahogany Ridge, Westmead, Pinetown, Kwazulu Natal, 3634"/>
  </r>
  <r>
    <x v="4"/>
    <s v="Rietvlei"/>
    <n v="20"/>
    <n v="253"/>
    <s v="1-3 Clubhouse Place, Mahogany Ridge, Westmead, Pinetown, Kwazulu Natal, 3635"/>
  </r>
  <r>
    <x v="4"/>
    <s v="Kokstad"/>
    <n v="35"/>
    <n v="209"/>
    <s v="1-3 Clubhouse Place, Mahogany Ridge, Westmead, Pinetown, Kwazulu Natal, 3636"/>
  </r>
  <r>
    <x v="4"/>
    <s v="St Apollinaris"/>
    <n v="20"/>
    <n v="245"/>
    <s v="1-3 Clubhouse Place, Mahogany Ridge, Westmead, Pinetown, Kwazulu Natal, 3637"/>
  </r>
  <r>
    <x v="4"/>
    <s v="Christ the King"/>
    <n v="40"/>
    <n v="224"/>
    <s v="1-3 Clubhouse Place, Mahogany Ridge, Westmead, Pinetown, Kwazulu Natal, 3638"/>
  </r>
  <r>
    <x v="4"/>
    <s v="LEMBE THUNGLU"/>
    <m/>
    <m/>
    <s v="1-3 Clubhouse Place, Mahogany Ridge, Westmead, Pinetown, Kwazulu Natal, 3639"/>
  </r>
  <r>
    <x v="4"/>
    <s v="Ngwelezane"/>
    <n v="2573"/>
    <n v="77"/>
    <s v="1-3 Clubhouse Place, Mahogany Ridge, Westmead, Pinetown, Kwazulu Natal, 3640"/>
  </r>
  <r>
    <x v="4"/>
    <s v="Empangeni"/>
    <n v="514"/>
    <n v="16"/>
    <s v="1-3 Clubhouse Place, Mahogany Ridge, Westmead, Pinetown, Kwazulu Natal, 3641"/>
  </r>
  <r>
    <x v="4"/>
    <s v="Catherine Booth"/>
    <n v="180"/>
    <n v="0"/>
    <s v="1-3 Clubhouse Place, Mahogany Ridge, Westmead, Pinetown, Kwazulu Natal, 3642"/>
  </r>
  <r>
    <x v="4"/>
    <s v="Eshowe"/>
    <n v="544"/>
    <n v="1"/>
    <s v="1-3 Clubhouse Place, Mahogany Ridge, Westmead, Pinetown, Kwazulu Natal, 3643"/>
  </r>
  <r>
    <x v="4"/>
    <s v="Nkandla"/>
    <n v="191"/>
    <n v="35"/>
    <s v="1-3 Clubhouse Place, Mahogany Ridge, Westmead, Pinetown, Kwazulu Natal, 3644"/>
  </r>
  <r>
    <x v="4"/>
    <s v="Mbongolwane"/>
    <n v="219"/>
    <n v="0"/>
    <s v="1-3 Clubhouse Place, Mahogany Ridge, Westmead, Pinetown, Kwazulu Natal, 3645"/>
  </r>
  <r>
    <x v="4"/>
    <s v="St Marys"/>
    <n v="201"/>
    <n v="13"/>
    <s v="1-3 Clubhouse Place, Mahogany Ridge, Westmead, Pinetown, Kwazulu Natal, 3646"/>
  </r>
  <r>
    <x v="4"/>
    <s v="Ekhombe"/>
    <n v="159"/>
    <n v="0"/>
    <s v="1-3 Clubhouse Place, Mahogany Ridge, Westmead, Pinetown, Kwazulu Natal, 3647"/>
  </r>
  <r>
    <x v="4"/>
    <s v="Umphumulo"/>
    <n v="108"/>
    <n v="1188"/>
    <s v="1-3 Clubhouse Place, Mahogany Ridge, Westmead, Pinetown, Kwazulu Natal, 3648"/>
  </r>
  <r>
    <x v="4"/>
    <s v="Untunjambili"/>
    <n v="50"/>
    <n v="555"/>
    <s v="1-3 Clubhouse Place, Mahogany Ridge, Westmead, Pinetown, Kwazulu Natal, 3649"/>
  </r>
  <r>
    <x v="4"/>
    <s v="Stanger (General Justice Gizenga Mpanza) (GJGM) "/>
    <n v="2071"/>
    <n v="22781"/>
    <s v="1-3 Clubhouse Place, Mahogany Ridge, Westmead, Pinetown, Kwazulu Natal, 3650"/>
  </r>
  <r>
    <x v="4"/>
    <s v="Montebello"/>
    <n v="179"/>
    <n v="1969"/>
    <s v="1-3 Clubhouse Place, Mahogany Ridge, Westmead, Pinetown, Kwazulu Natal, 3651"/>
  </r>
  <r>
    <x v="4"/>
    <s v="UMGUNGUNDLOVU UTHUKELA"/>
    <m/>
    <m/>
    <s v="1-3 Clubhouse Place, Mahogany Ridge, Westmead, Pinetown, Kwazulu Natal, 3652"/>
  </r>
  <r>
    <x v="4"/>
    <s v="Edendale"/>
    <n v="180"/>
    <n v="2109"/>
    <s v="1-3 Clubhouse Place, Mahogany Ridge, Westmead, Pinetown, Kwazulu Natal, 3653"/>
  </r>
  <r>
    <x v="4"/>
    <s v="Greys"/>
    <n v="120"/>
    <n v="1354"/>
    <s v="1-3 Clubhouse Place, Mahogany Ridge, Westmead, Pinetown, Kwazulu Natal, 3654"/>
  </r>
  <r>
    <x v="4"/>
    <s v="Northdale"/>
    <n v="100"/>
    <n v="2062"/>
    <s v="1-3 Clubhouse Place, Mahogany Ridge, Westmead, Pinetown, Kwazulu Natal, 3655"/>
  </r>
  <r>
    <x v="4"/>
    <s v="Applesbosch"/>
    <n v="10"/>
    <n v="195"/>
    <s v="1-3 Clubhouse Place, Mahogany Ridge, Westmead, Pinetown, Kwazulu Natal, 3656"/>
  </r>
  <r>
    <x v="4"/>
    <s v="Ladysmith"/>
    <n v="188"/>
    <n v="573"/>
    <s v="1-3 Clubhouse Place, Mahogany Ridge, Westmead, Pinetown, Kwazulu Natal, 3657"/>
  </r>
  <r>
    <x v="4"/>
    <s v="Estcourt"/>
    <n v="90"/>
    <n v="253"/>
    <s v="1-3 Clubhouse Place, Mahogany Ridge, Westmead, Pinetown, Kwazulu Natal, 3658"/>
  </r>
  <r>
    <x v="4"/>
    <s v="Emmaus"/>
    <n v="47"/>
    <n v="144"/>
    <s v="1-3 Clubhouse Place, Mahogany Ridge, Westmead, Pinetown, Kwazulu Natal, 3659"/>
  </r>
  <r>
    <x v="4"/>
    <s v="MAJU MZINYATHI"/>
    <m/>
    <m/>
    <s v="1-3 Clubhouse Place, Mahogany Ridge, Westmead, Pinetown, Kwazulu Natal, 3660"/>
  </r>
  <r>
    <x v="4"/>
    <s v="Madadeni"/>
    <n v="120"/>
    <n v="36"/>
    <s v="1-3 Clubhouse Place, Mahogany Ridge, Westmead, Pinetown, Kwazulu Natal, 3661"/>
  </r>
  <r>
    <x v="4"/>
    <s v="Newcastle"/>
    <n v="15"/>
    <n v="290"/>
    <s v="1-3 Clubhouse Place, Mahogany Ridge, Westmead, Pinetown, Kwazulu Natal, 3662"/>
  </r>
  <r>
    <x v="4"/>
    <s v="Greytown"/>
    <n v="49"/>
    <n v="70"/>
    <s v="1-3 Clubhouse Place, Mahogany Ridge, Westmead, Pinetown, Kwazulu Natal, 3663"/>
  </r>
  <r>
    <x v="4"/>
    <s v="Charles Johnson Memorial Hospital (CJM)"/>
    <n v="0"/>
    <n v="303"/>
    <s v="1-3 Clubhouse Place, Mahogany Ridge, Westmead, Pinetown, Kwazulu Natal, 3664"/>
  </r>
  <r>
    <x v="4"/>
    <s v="Dundee"/>
    <n v="14"/>
    <n v="323"/>
    <s v="1-3 Clubhouse Place, Mahogany Ridge, Westmead, Pinetown, Kwazulu Natal, 3665"/>
  </r>
  <r>
    <x v="4"/>
    <s v="Church of Scottland (COSH)"/>
    <n v="41"/>
    <n v="438"/>
    <s v="1-3 Clubhouse Place, Mahogany Ridge, Westmead, Pinetown, Kwazulu Natal, 3666"/>
  </r>
  <r>
    <x v="4"/>
    <s v="MKHANYA ZULULAND "/>
    <m/>
    <m/>
    <s v="1-3 Clubhouse Place, Mahogany Ridge, Westmead, Pinetown, Kwazulu Natal, 3667"/>
  </r>
  <r>
    <x v="4"/>
    <s v="Hlabisa"/>
    <n v="36"/>
    <n v="1258"/>
    <s v="1-3 Clubhouse Place, Mahogany Ridge, Westmead, Pinetown, Kwazulu Natal, 3668"/>
  </r>
  <r>
    <x v="4"/>
    <s v="Manguzi"/>
    <n v="49"/>
    <n v="394"/>
    <s v="1-3 Clubhouse Place, Mahogany Ridge, Westmead, Pinetown, Kwazulu Natal, 3669"/>
  </r>
  <r>
    <x v="4"/>
    <s v="Mseleni"/>
    <n v="17"/>
    <n v="481"/>
    <s v="1-3 Clubhouse Place, Mahogany Ridge, Westmead, Pinetown, Kwazulu Natal, 3670"/>
  </r>
  <r>
    <x v="4"/>
    <s v="Mosvold"/>
    <n v="12"/>
    <n v="475"/>
    <s v="1-3 Clubhouse Place, Mahogany Ridge, Westmead, Pinetown, Kwazulu Natal, 3671"/>
  </r>
  <r>
    <x v="4"/>
    <s v="Bethesda"/>
    <n v="50"/>
    <n v="0"/>
    <s v="1-3 Clubhouse Place, Mahogany Ridge, Westmead, Pinetown, Kwazulu Natal, 3672"/>
  </r>
  <r>
    <x v="4"/>
    <s v="Benedictine"/>
    <n v="70"/>
    <n v="1001"/>
    <s v="1-3 Clubhouse Place, Mahogany Ridge, Westmead, Pinetown, Kwazulu Natal, 3673"/>
  </r>
  <r>
    <x v="4"/>
    <s v="Nkonjeni"/>
    <n v="45"/>
    <n v="429"/>
    <s v="1-3 Clubhouse Place, Mahogany Ridge, Westmead, Pinetown, Kwazulu Natal, 3674"/>
  </r>
  <r>
    <x v="4"/>
    <s v="Vryheid"/>
    <n v="54"/>
    <n v="685"/>
    <s v="1-3 Clubhouse Place, Mahogany Ridge, Westmead, Pinetown, Kwazulu Natal, 3675"/>
  </r>
  <r>
    <x v="4"/>
    <s v="Ceza"/>
    <n v="0"/>
    <n v="250"/>
    <s v="1-3 Clubhouse Place, Mahogany Ridge, Westmead, Pinetown, Kwazulu Natal, 3676"/>
  </r>
  <r>
    <x v="4"/>
    <s v="Dumbe"/>
    <n v="17"/>
    <n v="176"/>
    <s v="1-3 Clubhouse Place, Mahogany Ridge, Westmead, Pinetown, Kwazulu Natal, 3677"/>
  </r>
  <r>
    <x v="4"/>
    <s v="Itshelejuba"/>
    <n v="20"/>
    <n v="449"/>
    <s v="1-3 Clubhouse Place, Mahogany Ridge, Westmead, Pinetown, Kwazulu Natal, 3678"/>
  </r>
  <r>
    <x v="5"/>
    <s v="Braamfontein Complex - TB Laboratory"/>
    <n v="61"/>
    <n v="75"/>
    <s v="3 Gowie RD,The Gables,Cleveland,JHB"/>
  </r>
  <r>
    <x v="5"/>
    <s v="Braamfontein Complex - Immunology Laboratory"/>
    <n v="0"/>
    <n v="0"/>
    <s v="4 Gowie RD,The Gables,Cleveland,JHB"/>
  </r>
  <r>
    <x v="5"/>
    <s v="Braamfontein Complex - Human Genetics"/>
    <n v="500"/>
    <n v="48"/>
    <s v="5 Gowie RD,The Gables,Cleveland,JHB"/>
  </r>
  <r>
    <x v="5"/>
    <s v="Braamfontein Complex - Cytopathology"/>
    <n v="74"/>
    <n v="8"/>
    <s v="6 Gowie RD,The Gables,Cleveland,JHB"/>
  </r>
  <r>
    <x v="5"/>
    <s v="Braamfontein Complex - LSS"/>
    <n v="80"/>
    <n v="1500"/>
    <s v="7 Gowie RD,The Gables,Cleveland,JHB"/>
  </r>
  <r>
    <x v="5"/>
    <s v="Carletonville - Clinical Pathology"/>
    <n v="35"/>
    <n v="245"/>
    <s v="8 Gowie RD,The Gables,Cleveland,JHB"/>
  </r>
  <r>
    <x v="5"/>
    <s v="Edenvale - Clinical Pathology"/>
    <s v="407 boxes"/>
    <n v="1652"/>
    <s v="9 Gowie RD,The Gables,Cleveland,JHB"/>
  </r>
  <r>
    <x v="5"/>
    <s v="Helen Joseph - Clinical Pathology"/>
    <n v="89"/>
    <n v="850"/>
    <s v="10 Gowie RD,The Gables,Cleveland,JHB"/>
  </r>
  <r>
    <x v="5"/>
    <s v="Kopanong - Clinical Pathology"/>
    <s v="130  Boxes"/>
    <n v="1202"/>
    <s v="11 Gowie RD,The Gables,Cleveland,JHB"/>
  </r>
  <r>
    <x v="5"/>
    <s v="Leratong - Clinical Pathology"/>
    <n v="0"/>
    <n v="0"/>
    <s v="12 Gowie RD,The Gables,Cleveland,JHB"/>
  </r>
  <r>
    <x v="5"/>
    <s v="Rahima Moosa - Clinical Pathology"/>
    <s v="297 000"/>
    <n v="990"/>
    <s v="13 Gowie RD,The Gables,Cleveland,JHB"/>
  </r>
  <r>
    <x v="5"/>
    <s v="Sebokeng - Clinical Pathology"/>
    <n v="28"/>
    <n v="90"/>
    <s v="14 Gowie RD,The Gables,Cleveland,JHB"/>
  </r>
  <r>
    <x v="5"/>
    <s v="South Rand - Clinical Pathology"/>
    <n v="110"/>
    <n v="800"/>
    <s v="15 Gowie RD,The Gables,Cleveland,JHB"/>
  </r>
  <r>
    <x v="5"/>
    <s v="Yusuf Dadoo - Clinical Pathology"/>
    <m/>
    <m/>
    <s v="16 Gowie RD,The Gables,Cleveland,JHB"/>
  </r>
  <r>
    <x v="5"/>
    <s v="EKURHULENI TSHWANE"/>
    <m/>
    <m/>
    <s v="17 Gowie RD,The Gables,Cleveland,JHB"/>
  </r>
  <r>
    <x v="5"/>
    <s v="Far East Rand - Clinical Pathology"/>
    <n v="100"/>
    <n v="100"/>
    <s v="18 Gowie RD,The Gables,Cleveland,JHB"/>
  </r>
  <r>
    <x v="5"/>
    <s v="Bertha Gxowa - Clinical Pathology"/>
    <n v="561"/>
    <s v="Yes"/>
    <s v="19 Gowie RD,The Gables,Cleveland,JHB"/>
  </r>
  <r>
    <x v="5"/>
    <s v="Jubilee - Clinical Pathology"/>
    <n v="70"/>
    <n v="15000"/>
    <s v="20 Gowie RD,The Gables,Cleveland,JHB"/>
  </r>
  <r>
    <x v="5"/>
    <s v="Kalafong  - Clinical Pathology"/>
    <s v="100 BOXES"/>
    <n v="1381"/>
    <s v="21 Gowie RD,The Gables,Cleveland,JHB"/>
  </r>
  <r>
    <x v="5"/>
    <s v="Mamelodi - Clinical Pathology"/>
    <s v="53 BOXES"/>
    <n v="61"/>
    <s v="22 Gowie RD,The Gables,Cleveland,JHB"/>
  </r>
  <r>
    <x v="5"/>
    <s v="Thelle Mogoerane - Clinical Pathology"/>
    <s v="112 Boxes"/>
    <n v="1102"/>
    <s v="23 Gowie RD,The Gables,Cleveland,JHB"/>
  </r>
  <r>
    <x v="5"/>
    <s v="Odi - Clinical Pathology"/>
    <n v="50"/>
    <n v="198"/>
    <s v="24 Gowie RD,The Gables,Cleveland,JHB"/>
  </r>
  <r>
    <x v="5"/>
    <s v="Pholosong  - Clinical Pathology"/>
    <n v="60"/>
    <n v="494"/>
    <s v="25 Gowie RD,The Gables,Cleveland,JHB"/>
  </r>
  <r>
    <x v="5"/>
    <s v="Tambo Memorial - Clinical Pathology"/>
    <n v="440"/>
    <n v="2723"/>
    <s v="26 Gowie RD,The Gables,Cleveland,JHB"/>
  </r>
  <r>
    <x v="5"/>
    <s v="Tembisa - Clinical Pathology"/>
    <n v="95"/>
    <n v="873"/>
    <s v="27 Gowie RD,The Gables,Cleveland,JHB"/>
  </r>
  <r>
    <x v="5"/>
    <s v="CHRIS HANI BARAGWANATH ( CBARA )"/>
    <m/>
    <m/>
    <s v="28 Gowie RD,The Gables,Cleveland,JHB"/>
  </r>
  <r>
    <x v="5"/>
    <s v="CHB - Bheki Mlangeni"/>
    <s v="500 boxes"/>
    <n v="221"/>
    <s v="29 Gowie RD,The Gables,Cleveland,JHB"/>
  </r>
  <r>
    <x v="5"/>
    <s v="CHBAH Satellite lab"/>
    <s v="None(At LSS)"/>
    <n v="0"/>
    <s v="30 Gowie RD,The Gables,Cleveland,JHB"/>
  </r>
  <r>
    <x v="5"/>
    <s v="CHB - Chemical Pathology"/>
    <s v="None(At LSS)"/>
    <n v="0"/>
    <s v="31 Gowie RD,The Gables,Cleveland,JHB"/>
  </r>
  <r>
    <x v="5"/>
    <s v="CHB - Anatomical Pathology"/>
    <s v="None(At LSS)"/>
    <n v="0"/>
    <s v="32 Gowie RD,The Gables,Cleveland,JHB"/>
  </r>
  <r>
    <x v="5"/>
    <s v="CHB - Haematology"/>
    <s v="None(At LSS)"/>
    <n v="0"/>
    <s v="33 Gowie RD,The Gables,Cleveland,JHB"/>
  </r>
  <r>
    <x v="5"/>
    <s v="CHB - Microbiology"/>
    <s v="None(At LSS)"/>
    <n v="0"/>
    <s v="34 Gowie RD,The Gables,Cleveland,JHB"/>
  </r>
  <r>
    <x v="5"/>
    <s v="CHB - LSS"/>
    <s v="1100 boxes"/>
    <n v="4198"/>
    <s v="35 Gowie RD,The Gables,Cleveland,JHB"/>
  </r>
  <r>
    <x v="5"/>
    <s v="CHARLOTTE MAXEKE"/>
    <m/>
    <m/>
    <s v="36 Gowie RD,The Gables,Cleveland,JHB"/>
  </r>
  <r>
    <x v="5"/>
    <s v="CMJAH - Anatomical Pathology"/>
    <s v="228"/>
    <s v="6205"/>
    <s v="37 Gowie RD,The Gables,Cleveland,JHB"/>
  </r>
  <r>
    <x v="5"/>
    <s v="CMJAH - Chemical Pathology"/>
    <n v="25"/>
    <n v="360"/>
    <s v="38 Gowie RD,The Gables,Cleveland,JHB"/>
  </r>
  <r>
    <x v="5"/>
    <s v="CMJAH - Cytogenetics"/>
    <n v="0"/>
    <n v="40"/>
    <s v="39 Gowie RD,The Gables,Cleveland,JHB"/>
  </r>
  <r>
    <x v="5"/>
    <s v="CMJAH - Haematology"/>
    <n v="59"/>
    <n v="75"/>
    <s v="40 Gowie RD,The Gables,Cleveland,JHB"/>
  </r>
  <r>
    <x v="5"/>
    <s v="CMJAH - Microbiology"/>
    <n v="35"/>
    <n v="151"/>
    <s v="41 Gowie RD,The Gables,Cleveland,JHB"/>
  </r>
  <r>
    <x v="5"/>
    <s v="CMJAH - Infection Control / Public Health"/>
    <n v="0"/>
    <n v="183"/>
    <s v="42 Gowie RD,The Gables,Cleveland,JHB"/>
  </r>
  <r>
    <x v="5"/>
    <s v="CMJAH - Laboratory Support Services"/>
    <n v="1200"/>
    <n v="9000"/>
    <s v="43 Gowie RD,The Gables,Cleveland,JHB"/>
  </r>
  <r>
    <x v="5"/>
    <s v="CMJAH - Flow Cytometry"/>
    <n v="21"/>
    <n v="254"/>
    <s v="44 Gowie RD,The Gables,Cleveland,JHB"/>
  </r>
  <r>
    <x v="5"/>
    <s v="CMJAH - Virology"/>
    <n v="40"/>
    <n v="0"/>
    <s v="45 Gowie RD,The Gables,Cleveland,JHB"/>
  </r>
  <r>
    <x v="5"/>
    <m/>
    <m/>
    <m/>
    <s v="46 Gowie RD,The Gables,Cleveland,JHB"/>
  </r>
  <r>
    <x v="5"/>
    <s v="DR GEORGE MUKHARI (DGM)"/>
    <m/>
    <m/>
    <s v="47 Gowie RD,The Gables,Cleveland,JHB"/>
  </r>
  <r>
    <x v="5"/>
    <s v="DGM - Anatomical Pathology"/>
    <s v="NO"/>
    <s v="no"/>
    <s v="48 Gowie RD,The Gables,Cleveland,JHB"/>
  </r>
  <r>
    <x v="5"/>
    <s v="DGM - Chemical Pathology"/>
    <s v="NO"/>
    <s v="no"/>
    <s v="49 Gowie RD,The Gables,Cleveland,JHB"/>
  </r>
  <r>
    <x v="5"/>
    <s v="DGM - Cytogenetics"/>
    <s v="NO"/>
    <s v="no"/>
    <s v="50 Gowie RD,The Gables,Cleveland,JHB"/>
  </r>
  <r>
    <x v="5"/>
    <s v="DGM - Haematology"/>
    <s v="NO"/>
    <s v="no"/>
    <s v="51 Gowie RD,The Gables,Cleveland,JHB"/>
  </r>
  <r>
    <x v="5"/>
    <s v="DGM - Microbiology"/>
    <s v="NO"/>
    <s v="no"/>
    <s v="52 Gowie RD,The Gables,Cleveland,JHB"/>
  </r>
  <r>
    <x v="5"/>
    <s v="DGM - Virology"/>
    <s v="no"/>
    <s v="no"/>
    <s v="53 Gowie RD,The Gables,Cleveland,JHB"/>
  </r>
  <r>
    <x v="5"/>
    <s v="DGM - Laboratory Support Services"/>
    <s v="No"/>
    <n v="2386"/>
    <s v="54 Gowie RD,The Gables,Cleveland,JHB"/>
  </r>
  <r>
    <x v="5"/>
    <s v="TSHWANE ACADEMIC ( TAD )"/>
    <m/>
    <m/>
    <m/>
  </r>
  <r>
    <x v="5"/>
    <s v="TAD - Anatomical Pathology"/>
    <m/>
    <m/>
    <m/>
  </r>
  <r>
    <x v="5"/>
    <s v="TAD  - Chemical Pathology"/>
    <s v="no"/>
    <s v="no"/>
    <s v="Old Mutual Roseville Park, Cnr Moot St and E'skia Mphahlele Drive, Roseville, Pretoria"/>
  </r>
  <r>
    <x v="5"/>
    <s v="TAD - Haematology"/>
    <n v="20"/>
    <n v="239"/>
    <s v="Old Mutual Roseville Park, Cnr Moot St and E'skia Mphahlele Drive, Roseville, Pretoria"/>
  </r>
  <r>
    <x v="5"/>
    <s v="TAD - Microbiology"/>
    <n v="117"/>
    <n v="312"/>
    <s v="Old Mutual Roseville Park, Cnr Moot St and E'skia Mphahlele Drive, Roseville, Pretoria"/>
  </r>
  <r>
    <x v="5"/>
    <s v="TAD - Virology"/>
    <n v="13"/>
    <n v="171"/>
    <s v="Old Mutual Roseville Park, Cnr Moot St and E'skia Mphahlele Drive, Roseville, Pretoria"/>
  </r>
  <r>
    <x v="5"/>
    <s v="TAD - Immunology"/>
    <n v="24"/>
    <n v="25"/>
    <s v="Old Mutual Roseville Park, Cnr Moot St and E'skia Mphahlele Drive, Roseville, Pretoria"/>
  </r>
  <r>
    <x v="6"/>
    <s v="Forensic Chemestry Laboratory - Pretoria"/>
    <s v="BOXES: 473 (SEALS AND LABELS) FOR STORAGE"/>
    <s v="4329 BOXES AT METRO FILE"/>
    <m/>
  </r>
  <r>
    <x v="6"/>
    <n v="0"/>
    <s v="FILES: 1837 BUT 970 TO REMAIN FOR COURT PURPOSES"/>
    <m/>
    <m/>
  </r>
  <r>
    <x v="6"/>
    <n v="0"/>
    <s v="BATCH RESULTS FOR ANALYSTS FOR BLOOD LAB - YEAR 2012-YEAR 2023"/>
    <m/>
    <m/>
  </r>
  <r>
    <x v="5"/>
    <n v="0"/>
    <s v="Batch Results for Analysis for Tox Section Yaer 2006-2023"/>
    <m/>
    <m/>
  </r>
  <r>
    <x v="5"/>
    <s v="Forensic Chemestry Laboratory - Johannesburg"/>
    <n v="500"/>
    <n v="3181"/>
    <s v="110 Joubert Street,Cnr Kotze, Braamfontein"/>
  </r>
  <r>
    <x v="5"/>
    <s v="Forensic Chemestry Laboratory - Durban"/>
    <s v="640 files"/>
    <s v="250 boxes"/>
    <s v="86 Magwaza Maphalala street Umbilo Durban 4001"/>
  </r>
  <r>
    <x v="7"/>
    <s v="Kimberley"/>
    <n v="107"/>
    <n v="830"/>
    <s v="8 Clarkson Street, Estoire, Bloemfontein"/>
  </r>
  <r>
    <x v="7"/>
    <s v="De Aar"/>
    <n v="50"/>
    <n v="88"/>
    <s v="8 Clarkson Street, Estoire, Bloemfontein"/>
  </r>
  <r>
    <x v="7"/>
    <s v="Upington"/>
    <n v="125"/>
    <n v="205"/>
    <s v="8 Clarkson Street, Estoire, Bloemfontein"/>
  </r>
  <r>
    <x v="7"/>
    <s v="Springbok"/>
    <n v="52"/>
    <n v="59"/>
    <s v="8 Clarkson Street, Estoire, Bloemfontein"/>
  </r>
  <r>
    <x v="7"/>
    <s v="Tshwaragano"/>
    <n v="53"/>
    <n v="76"/>
    <s v="8 Clarkson Street, Estoire, Bloemfontein"/>
  </r>
  <r>
    <x v="8"/>
    <s v="Mafikeng "/>
    <n v="79"/>
    <n v="1165"/>
    <s v="3 Gowie RD,The Gables,Cleveland,JHB"/>
  </r>
  <r>
    <x v="8"/>
    <s v="Lehurutshe"/>
    <n v="24"/>
    <n v="238"/>
    <s v="4 Gowie RD,The Gables,Cleveland,JHB"/>
  </r>
  <r>
    <x v="8"/>
    <s v="Thusong"/>
    <s v="None"/>
    <s v="N/A"/>
    <s v="5 Gowie RD,The Gables,Cleveland,JHB"/>
  </r>
  <r>
    <x v="8"/>
    <s v="Gelukspan"/>
    <s v="None "/>
    <n v="50"/>
    <s v="6 Gowie RD,The Gables,Cleveland,JHB"/>
  </r>
  <r>
    <x v="8"/>
    <s v="Tshepong"/>
    <n v="300"/>
    <s v="None"/>
    <s v="7 Gowie RD,The Gables,Cleveland,JHB"/>
  </r>
  <r>
    <x v="8"/>
    <s v="Wolmaranstad"/>
    <s v="None"/>
    <s v="N/A"/>
    <s v="8 Gowie RD,The Gables,Cleveland,JHB"/>
  </r>
  <r>
    <x v="8"/>
    <s v="Potchefstroom"/>
    <n v="79"/>
    <n v="626"/>
    <s v="9 Gowie RD,The Gables,Cleveland,JHB"/>
  </r>
  <r>
    <x v="8"/>
    <s v="Rustenburg"/>
    <n v="100"/>
    <n v="100"/>
    <s v="10 Gowie RD,The Gables,Cleveland,JHB"/>
  </r>
  <r>
    <x v="8"/>
    <s v="Moses Kotane"/>
    <n v="13"/>
    <n v="103"/>
    <s v="11 Gowie RD,The Gables,Cleveland,JHB"/>
  </r>
  <r>
    <x v="8"/>
    <s v="Brits"/>
    <n v="60"/>
    <m/>
    <s v="12 Gowie RD,The Gables,Cleveland,JHB"/>
  </r>
  <r>
    <x v="8"/>
    <s v="Ganyesa"/>
    <n v="5"/>
    <m/>
    <s v="13 Gowie RD,The Gables,Cleveland,JHB"/>
  </r>
  <r>
    <x v="8"/>
    <s v="Taung"/>
    <n v="19"/>
    <n v="128"/>
    <s v="14 Gowie RD,The Gables,Cleveland,JHB"/>
  </r>
  <r>
    <x v="8"/>
    <s v="Huhudi / Vryburg"/>
    <n v="19"/>
    <n v="537"/>
    <s v="15 Gowie RD,The Gables,Cleveland,JH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0">
  <location ref="A3:C13" firstHeaderRow="0" firstDataRow="1" firstDataCol="1"/>
  <pivotFields count="5">
    <pivotField axis="axisRow" showAll="0">
      <items count="10">
        <item x="2"/>
        <item x="6"/>
        <item x="0"/>
        <item x="5"/>
        <item x="4"/>
        <item x="1"/>
        <item x="7"/>
        <item x="8"/>
        <item x="3"/>
        <item t="default"/>
      </items>
    </pivotField>
    <pivotField showAll="0"/>
    <pivotField dataField="1" showAll="0"/>
    <pivotField dataField="1"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No of Boxes - Onsite" fld="2" baseField="0" baseItem="0"/>
    <dataField name="Sum of No of Boxes - Offsite" fld="3" baseField="0" baseItem="0"/>
  </dataFields>
  <chartFormats count="7"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4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278" totalsRowShown="0" headerRowDxfId="4">
  <autoFilter ref="A2:E278" xr:uid="{00000000-0009-0000-0100-000001000000}"/>
  <tableColumns count="5">
    <tableColumn id="1" xr3:uid="{00000000-0010-0000-0000-000001000000}" name="BU"/>
    <tableColumn id="2" xr3:uid="{00000000-0010-0000-0000-000002000000}" name="Site" dataDxfId="3"/>
    <tableColumn id="3" xr3:uid="{00000000-0010-0000-0000-000003000000}" name="No of Boxes - Onsite" dataDxfId="2"/>
    <tableColumn id="4" xr3:uid="{00000000-0010-0000-0000-000004000000}" name="No of Boxes - Offsite" dataDxfId="1" dataCellStyle="Hyperlink"/>
    <tableColumn id="5" xr3:uid="{00000000-0010-0000-0000-000005000000}" name="Collection Point " dataDxfId="0" dataCellStyle="Normal 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3"/>
  <sheetViews>
    <sheetView showGridLines="0" workbookViewId="0">
      <selection activeCell="C26" sqref="C26"/>
    </sheetView>
  </sheetViews>
  <sheetFormatPr defaultRowHeight="14.5" x14ac:dyDescent="0.35"/>
  <cols>
    <col min="1" max="1" width="13.1796875" bestFit="1" customWidth="1"/>
    <col min="2" max="2" width="26.1796875" customWidth="1"/>
    <col min="3" max="3" width="26.453125" customWidth="1"/>
  </cols>
  <sheetData>
    <row r="3" spans="1:3" x14ac:dyDescent="0.35">
      <c r="A3" s="419" t="s">
        <v>940</v>
      </c>
      <c r="B3" t="s">
        <v>942</v>
      </c>
      <c r="C3" t="s">
        <v>943</v>
      </c>
    </row>
    <row r="4" spans="1:3" x14ac:dyDescent="0.35">
      <c r="A4" s="420" t="s">
        <v>745</v>
      </c>
      <c r="B4">
        <v>992</v>
      </c>
      <c r="C4">
        <v>21052</v>
      </c>
    </row>
    <row r="5" spans="1:3" x14ac:dyDescent="0.35">
      <c r="A5" s="420" t="s">
        <v>671</v>
      </c>
      <c r="B5">
        <v>0</v>
      </c>
      <c r="C5">
        <v>0</v>
      </c>
    </row>
    <row r="6" spans="1:3" x14ac:dyDescent="0.35">
      <c r="A6" s="420" t="s">
        <v>934</v>
      </c>
      <c r="B6">
        <v>572</v>
      </c>
      <c r="C6">
        <v>4746</v>
      </c>
    </row>
    <row r="7" spans="1:3" x14ac:dyDescent="0.35">
      <c r="A7" s="420" t="s">
        <v>936</v>
      </c>
      <c r="B7">
        <v>4407</v>
      </c>
      <c r="C7">
        <v>50188</v>
      </c>
    </row>
    <row r="8" spans="1:3" x14ac:dyDescent="0.35">
      <c r="A8" s="420" t="s">
        <v>175</v>
      </c>
      <c r="B8">
        <v>9565</v>
      </c>
      <c r="C8">
        <v>62102</v>
      </c>
    </row>
    <row r="9" spans="1:3" x14ac:dyDescent="0.35">
      <c r="A9" s="420" t="s">
        <v>648</v>
      </c>
      <c r="B9">
        <v>79</v>
      </c>
      <c r="C9">
        <v>1371</v>
      </c>
    </row>
    <row r="10" spans="1:3" x14ac:dyDescent="0.35">
      <c r="A10" s="420" t="s">
        <v>937</v>
      </c>
      <c r="B10">
        <v>387</v>
      </c>
      <c r="C10">
        <v>1258</v>
      </c>
    </row>
    <row r="11" spans="1:3" x14ac:dyDescent="0.35">
      <c r="A11" s="420" t="s">
        <v>938</v>
      </c>
      <c r="B11">
        <v>698</v>
      </c>
      <c r="C11">
        <v>2947</v>
      </c>
    </row>
    <row r="12" spans="1:3" x14ac:dyDescent="0.35">
      <c r="A12" s="420" t="s">
        <v>935</v>
      </c>
      <c r="B12">
        <v>3260</v>
      </c>
      <c r="C12">
        <v>14293</v>
      </c>
    </row>
    <row r="13" spans="1:3" x14ac:dyDescent="0.35">
      <c r="A13" s="420" t="s">
        <v>941</v>
      </c>
      <c r="B13">
        <v>19960</v>
      </c>
      <c r="C13">
        <v>157957</v>
      </c>
    </row>
  </sheetData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1"/>
  <sheetViews>
    <sheetView showGridLines="0" workbookViewId="0">
      <pane ySplit="1" topLeftCell="A36" activePane="bottomLeft" state="frozen"/>
      <selection pane="bottomLeft" activeCell="C45" sqref="C45"/>
    </sheetView>
  </sheetViews>
  <sheetFormatPr defaultColWidth="8.81640625" defaultRowHeight="10" x14ac:dyDescent="0.2"/>
  <cols>
    <col min="1" max="1" width="43" style="108" customWidth="1"/>
    <col min="2" max="2" width="22.1796875" style="49" customWidth="1"/>
    <col min="3" max="3" width="18.26953125" style="40" customWidth="1"/>
    <col min="4" max="4" width="18" style="40" customWidth="1"/>
    <col min="5" max="5" width="22.1796875" style="49" customWidth="1"/>
    <col min="6" max="6" width="27.7265625" style="40" customWidth="1"/>
    <col min="7" max="7" width="57.26953125" style="115" customWidth="1"/>
    <col min="8" max="8" width="53.1796875" style="49" customWidth="1"/>
    <col min="9" max="12" width="8.81640625" style="134"/>
    <col min="13" max="16384" width="8.81640625" style="49"/>
  </cols>
  <sheetData>
    <row r="1" spans="1:11" ht="55.9" customHeight="1" x14ac:dyDescent="0.2">
      <c r="A1" s="307" t="s">
        <v>0</v>
      </c>
      <c r="B1" s="308" t="s">
        <v>94</v>
      </c>
      <c r="C1" s="308" t="s">
        <v>948</v>
      </c>
      <c r="D1" s="309" t="s">
        <v>947</v>
      </c>
      <c r="E1" s="308" t="s">
        <v>4</v>
      </c>
      <c r="F1" s="313" t="s">
        <v>559</v>
      </c>
      <c r="G1" s="310" t="s">
        <v>558</v>
      </c>
      <c r="H1" s="314" t="s">
        <v>591</v>
      </c>
      <c r="K1" s="142"/>
    </row>
    <row r="2" spans="1:11" ht="22" customHeight="1" x14ac:dyDescent="0.2">
      <c r="A2" s="462" t="s">
        <v>481</v>
      </c>
      <c r="B2" s="463"/>
      <c r="C2" s="463"/>
      <c r="D2" s="463"/>
      <c r="E2" s="463"/>
      <c r="F2" s="463"/>
      <c r="G2" s="463"/>
      <c r="H2" s="464"/>
    </row>
    <row r="3" spans="1:11" ht="33" customHeight="1" x14ac:dyDescent="0.25">
      <c r="A3" s="305" t="s">
        <v>482</v>
      </c>
      <c r="B3" s="337">
        <v>0</v>
      </c>
      <c r="C3" s="337">
        <v>0</v>
      </c>
      <c r="D3" s="337">
        <v>0</v>
      </c>
      <c r="E3" s="337">
        <v>0</v>
      </c>
      <c r="F3" s="337">
        <v>0</v>
      </c>
      <c r="G3" s="338" t="s">
        <v>540</v>
      </c>
      <c r="H3" s="306" t="s">
        <v>687</v>
      </c>
    </row>
    <row r="4" spans="1:11" ht="10.5" x14ac:dyDescent="0.25">
      <c r="A4" s="82" t="s">
        <v>483</v>
      </c>
      <c r="B4" s="300" t="s">
        <v>12</v>
      </c>
      <c r="C4" s="300">
        <v>61</v>
      </c>
      <c r="D4" s="301">
        <v>75</v>
      </c>
      <c r="E4" s="300" t="s">
        <v>12</v>
      </c>
      <c r="F4" s="300" t="s">
        <v>602</v>
      </c>
      <c r="G4" s="119" t="s">
        <v>540</v>
      </c>
      <c r="H4" s="103" t="s">
        <v>687</v>
      </c>
    </row>
    <row r="5" spans="1:11" ht="22" customHeight="1" x14ac:dyDescent="0.25">
      <c r="A5" s="82" t="s">
        <v>484</v>
      </c>
      <c r="B5" s="300">
        <v>0</v>
      </c>
      <c r="C5" s="300">
        <v>0</v>
      </c>
      <c r="D5" s="302">
        <v>0</v>
      </c>
      <c r="E5" s="300">
        <v>0</v>
      </c>
      <c r="F5" s="300">
        <v>0</v>
      </c>
      <c r="G5" s="119" t="s">
        <v>540</v>
      </c>
      <c r="H5" s="103" t="s">
        <v>687</v>
      </c>
    </row>
    <row r="6" spans="1:11" ht="22" customHeight="1" x14ac:dyDescent="0.25">
      <c r="A6" s="82" t="s">
        <v>485</v>
      </c>
      <c r="B6" s="300" t="s">
        <v>23</v>
      </c>
      <c r="C6" s="303">
        <v>500</v>
      </c>
      <c r="D6" s="304">
        <v>48</v>
      </c>
      <c r="E6" s="300" t="s">
        <v>23</v>
      </c>
      <c r="F6" s="300" t="s">
        <v>604</v>
      </c>
      <c r="G6" s="119" t="s">
        <v>540</v>
      </c>
      <c r="H6" s="103" t="s">
        <v>687</v>
      </c>
    </row>
    <row r="7" spans="1:11" ht="22" customHeight="1" x14ac:dyDescent="0.25">
      <c r="A7" s="82" t="s">
        <v>486</v>
      </c>
      <c r="B7" s="154" t="s">
        <v>12</v>
      </c>
      <c r="C7" s="155">
        <v>74</v>
      </c>
      <c r="D7" s="273">
        <v>8</v>
      </c>
      <c r="E7" s="154" t="s">
        <v>12</v>
      </c>
      <c r="F7" s="47" t="s">
        <v>674</v>
      </c>
      <c r="G7" s="229" t="s">
        <v>540</v>
      </c>
      <c r="H7" s="103" t="s">
        <v>687</v>
      </c>
    </row>
    <row r="8" spans="1:11" ht="22" customHeight="1" x14ac:dyDescent="0.25">
      <c r="A8" s="82" t="s">
        <v>487</v>
      </c>
      <c r="B8" s="154" t="s">
        <v>23</v>
      </c>
      <c r="C8" s="155">
        <v>80</v>
      </c>
      <c r="D8" s="212">
        <v>1500</v>
      </c>
      <c r="E8" s="154" t="s">
        <v>23</v>
      </c>
      <c r="F8" s="154" t="s">
        <v>604</v>
      </c>
      <c r="G8" s="90" t="s">
        <v>541</v>
      </c>
      <c r="H8" s="103" t="s">
        <v>687</v>
      </c>
    </row>
    <row r="9" spans="1:11" ht="22" customHeight="1" x14ac:dyDescent="0.25">
      <c r="A9" s="119" t="s">
        <v>488</v>
      </c>
      <c r="B9" s="154" t="s">
        <v>23</v>
      </c>
      <c r="C9" s="155">
        <v>35</v>
      </c>
      <c r="D9" s="273">
        <v>245</v>
      </c>
      <c r="E9" s="154" t="s">
        <v>23</v>
      </c>
      <c r="F9" s="157" t="s">
        <v>604</v>
      </c>
      <c r="G9" s="90" t="s">
        <v>542</v>
      </c>
      <c r="H9" s="103" t="s">
        <v>687</v>
      </c>
    </row>
    <row r="10" spans="1:11" ht="22" customHeight="1" x14ac:dyDescent="0.25">
      <c r="A10" s="82" t="s">
        <v>489</v>
      </c>
      <c r="B10" s="154" t="s">
        <v>23</v>
      </c>
      <c r="C10" s="154" t="s">
        <v>612</v>
      </c>
      <c r="D10" s="273">
        <v>1652</v>
      </c>
      <c r="E10" s="154" t="s">
        <v>23</v>
      </c>
      <c r="F10" s="154" t="s">
        <v>600</v>
      </c>
      <c r="G10" s="90" t="s">
        <v>543</v>
      </c>
      <c r="H10" s="103" t="s">
        <v>687</v>
      </c>
    </row>
    <row r="11" spans="1:11" ht="22" customHeight="1" x14ac:dyDescent="0.25">
      <c r="A11" s="82" t="s">
        <v>490</v>
      </c>
      <c r="B11" s="158" t="s">
        <v>597</v>
      </c>
      <c r="C11" s="159">
        <v>89</v>
      </c>
      <c r="D11" s="215">
        <v>850</v>
      </c>
      <c r="E11" s="158" t="s">
        <v>597</v>
      </c>
      <c r="F11" s="158" t="s">
        <v>604</v>
      </c>
      <c r="G11" s="90" t="s">
        <v>544</v>
      </c>
      <c r="H11" s="103" t="s">
        <v>687</v>
      </c>
    </row>
    <row r="12" spans="1:11" ht="22" customHeight="1" x14ac:dyDescent="0.25">
      <c r="A12" s="82" t="s">
        <v>491</v>
      </c>
      <c r="B12" s="154" t="s">
        <v>12</v>
      </c>
      <c r="C12" s="154" t="s">
        <v>613</v>
      </c>
      <c r="D12" s="272">
        <v>1202</v>
      </c>
      <c r="E12" s="154" t="s">
        <v>12</v>
      </c>
      <c r="F12" s="157" t="s">
        <v>600</v>
      </c>
      <c r="G12" s="90" t="s">
        <v>545</v>
      </c>
      <c r="H12" s="103" t="s">
        <v>687</v>
      </c>
    </row>
    <row r="13" spans="1:11" ht="22" customHeight="1" x14ac:dyDescent="0.25">
      <c r="A13" s="82" t="s">
        <v>492</v>
      </c>
      <c r="B13" s="158">
        <v>0</v>
      </c>
      <c r="C13" s="158">
        <v>0</v>
      </c>
      <c r="D13" s="230">
        <v>0</v>
      </c>
      <c r="E13" s="158">
        <v>0</v>
      </c>
      <c r="F13" s="158">
        <v>0</v>
      </c>
      <c r="G13" s="90" t="s">
        <v>543</v>
      </c>
      <c r="H13" s="103" t="s">
        <v>687</v>
      </c>
    </row>
    <row r="14" spans="1:11" ht="22" customHeight="1" x14ac:dyDescent="0.25">
      <c r="A14" s="82" t="s">
        <v>493</v>
      </c>
      <c r="B14" s="154" t="s">
        <v>597</v>
      </c>
      <c r="C14" s="154" t="s">
        <v>614</v>
      </c>
      <c r="D14" s="272">
        <v>990</v>
      </c>
      <c r="E14" s="154" t="s">
        <v>23</v>
      </c>
      <c r="F14" s="157" t="s">
        <v>600</v>
      </c>
      <c r="G14" s="90" t="s">
        <v>546</v>
      </c>
      <c r="H14" s="103" t="s">
        <v>687</v>
      </c>
    </row>
    <row r="15" spans="1:11" ht="22" customHeight="1" x14ac:dyDescent="0.25">
      <c r="A15" s="82" t="s">
        <v>494</v>
      </c>
      <c r="B15" s="154" t="s">
        <v>9</v>
      </c>
      <c r="C15" s="154">
        <v>28</v>
      </c>
      <c r="D15" s="212">
        <v>90</v>
      </c>
      <c r="E15" s="154" t="s">
        <v>12</v>
      </c>
      <c r="F15" s="157" t="s">
        <v>605</v>
      </c>
      <c r="G15" s="90" t="s">
        <v>547</v>
      </c>
      <c r="H15" s="103" t="s">
        <v>687</v>
      </c>
    </row>
    <row r="16" spans="1:11" ht="22" customHeight="1" x14ac:dyDescent="0.25">
      <c r="A16" s="119" t="s">
        <v>495</v>
      </c>
      <c r="B16" s="154" t="s">
        <v>12</v>
      </c>
      <c r="C16" s="154">
        <v>110</v>
      </c>
      <c r="D16" s="212">
        <v>800</v>
      </c>
      <c r="E16" s="154" t="s">
        <v>12</v>
      </c>
      <c r="F16" s="154" t="s">
        <v>606</v>
      </c>
      <c r="G16" s="90" t="s">
        <v>548</v>
      </c>
      <c r="H16" s="103" t="s">
        <v>687</v>
      </c>
    </row>
    <row r="17" spans="1:12" ht="22" customHeight="1" x14ac:dyDescent="0.2">
      <c r="A17" s="459" t="s">
        <v>496</v>
      </c>
      <c r="B17" s="460"/>
      <c r="C17" s="460"/>
      <c r="D17" s="460"/>
      <c r="E17" s="460"/>
      <c r="F17" s="460"/>
      <c r="G17" s="460"/>
      <c r="H17" s="461"/>
      <c r="I17" s="137"/>
      <c r="J17" s="137"/>
    </row>
    <row r="18" spans="1:12" ht="22" customHeight="1" x14ac:dyDescent="0.2">
      <c r="A18" s="119" t="s">
        <v>497</v>
      </c>
      <c r="B18" s="160" t="s">
        <v>23</v>
      </c>
      <c r="C18" s="160">
        <v>100</v>
      </c>
      <c r="D18" s="216">
        <v>100</v>
      </c>
      <c r="E18" s="160" t="s">
        <v>12</v>
      </c>
      <c r="F18" s="160" t="s">
        <v>600</v>
      </c>
      <c r="G18" s="90" t="s">
        <v>596</v>
      </c>
      <c r="H18" s="103" t="s">
        <v>687</v>
      </c>
    </row>
    <row r="19" spans="1:12" ht="22" customHeight="1" x14ac:dyDescent="0.2">
      <c r="A19" s="119" t="s">
        <v>498</v>
      </c>
      <c r="B19" s="156">
        <v>135</v>
      </c>
      <c r="C19" s="156">
        <v>561</v>
      </c>
      <c r="D19" s="217" t="s">
        <v>9</v>
      </c>
      <c r="E19" s="162">
        <v>7567420</v>
      </c>
      <c r="F19" s="161"/>
      <c r="G19" s="90" t="s">
        <v>549</v>
      </c>
      <c r="H19" s="103" t="s">
        <v>687</v>
      </c>
    </row>
    <row r="20" spans="1:12" ht="22" customHeight="1" x14ac:dyDescent="0.2">
      <c r="A20" s="119" t="s">
        <v>499</v>
      </c>
      <c r="B20" s="161" t="s">
        <v>597</v>
      </c>
      <c r="C20" s="156">
        <v>70</v>
      </c>
      <c r="D20" s="214">
        <v>15000</v>
      </c>
      <c r="E20" s="161" t="s">
        <v>23</v>
      </c>
      <c r="F20" s="161" t="s">
        <v>673</v>
      </c>
      <c r="G20" s="90" t="s">
        <v>550</v>
      </c>
      <c r="H20" s="103" t="s">
        <v>687</v>
      </c>
    </row>
    <row r="21" spans="1:12" ht="22" customHeight="1" x14ac:dyDescent="0.2">
      <c r="A21" s="119" t="s">
        <v>500</v>
      </c>
      <c r="B21" s="160" t="s">
        <v>23</v>
      </c>
      <c r="C21" s="160" t="s">
        <v>615</v>
      </c>
      <c r="D21" s="216">
        <v>1381</v>
      </c>
      <c r="E21" s="160" t="s">
        <v>44</v>
      </c>
      <c r="F21" s="160" t="s">
        <v>600</v>
      </c>
      <c r="G21" s="90" t="s">
        <v>551</v>
      </c>
      <c r="H21" s="103" t="s">
        <v>687</v>
      </c>
    </row>
    <row r="22" spans="1:12" ht="22" customHeight="1" x14ac:dyDescent="0.2">
      <c r="A22" s="119" t="s">
        <v>501</v>
      </c>
      <c r="B22" s="161" t="s">
        <v>23</v>
      </c>
      <c r="C22" s="161" t="s">
        <v>616</v>
      </c>
      <c r="D22" s="219">
        <v>61</v>
      </c>
      <c r="E22" s="161" t="s">
        <v>23</v>
      </c>
      <c r="F22" s="163" t="s">
        <v>601</v>
      </c>
      <c r="G22" s="90" t="s">
        <v>552</v>
      </c>
      <c r="H22" s="103" t="s">
        <v>687</v>
      </c>
    </row>
    <row r="23" spans="1:12" ht="22" customHeight="1" x14ac:dyDescent="0.2">
      <c r="A23" s="119" t="s">
        <v>502</v>
      </c>
      <c r="B23" s="160" t="s">
        <v>12</v>
      </c>
      <c r="C23" s="160" t="s">
        <v>617</v>
      </c>
      <c r="D23" s="231">
        <v>1102</v>
      </c>
      <c r="E23" s="160" t="s">
        <v>618</v>
      </c>
      <c r="F23" s="160" t="s">
        <v>600</v>
      </c>
      <c r="G23" s="90" t="s">
        <v>553</v>
      </c>
      <c r="H23" s="103" t="s">
        <v>687</v>
      </c>
    </row>
    <row r="24" spans="1:12" ht="22" customHeight="1" x14ac:dyDescent="0.25">
      <c r="A24" s="119" t="s">
        <v>503</v>
      </c>
      <c r="B24" s="102" t="s">
        <v>9</v>
      </c>
      <c r="C24" s="102">
        <v>50</v>
      </c>
      <c r="D24" s="218">
        <v>198</v>
      </c>
      <c r="E24" s="102" t="s">
        <v>12</v>
      </c>
      <c r="F24" s="102" t="s">
        <v>619</v>
      </c>
      <c r="G24" s="90" t="s">
        <v>554</v>
      </c>
      <c r="H24" s="103" t="s">
        <v>687</v>
      </c>
    </row>
    <row r="25" spans="1:12" ht="22" customHeight="1" x14ac:dyDescent="0.2">
      <c r="A25" s="119" t="s">
        <v>504</v>
      </c>
      <c r="B25" s="161" t="s">
        <v>12</v>
      </c>
      <c r="C25" s="164">
        <v>60</v>
      </c>
      <c r="D25" s="219">
        <v>494</v>
      </c>
      <c r="E25" s="161" t="s">
        <v>597</v>
      </c>
      <c r="F25" s="161" t="s">
        <v>620</v>
      </c>
      <c r="G25" s="90" t="s">
        <v>555</v>
      </c>
      <c r="H25" s="103" t="s">
        <v>687</v>
      </c>
    </row>
    <row r="26" spans="1:12" ht="22" customHeight="1" x14ac:dyDescent="0.2">
      <c r="A26" s="82" t="s">
        <v>505</v>
      </c>
      <c r="B26" s="161" t="s">
        <v>597</v>
      </c>
      <c r="C26" s="156">
        <v>440</v>
      </c>
      <c r="D26" s="214">
        <v>2723</v>
      </c>
      <c r="E26" s="161" t="s">
        <v>597</v>
      </c>
      <c r="F26" s="161" t="s">
        <v>604</v>
      </c>
      <c r="G26" s="90" t="s">
        <v>556</v>
      </c>
      <c r="H26" s="103" t="s">
        <v>687</v>
      </c>
    </row>
    <row r="27" spans="1:12" ht="22" customHeight="1" x14ac:dyDescent="0.2">
      <c r="A27" s="82" t="s">
        <v>506</v>
      </c>
      <c r="B27" s="160" t="s">
        <v>597</v>
      </c>
      <c r="C27" s="160">
        <v>95</v>
      </c>
      <c r="D27" s="216">
        <v>873</v>
      </c>
      <c r="E27" s="160" t="s">
        <v>44</v>
      </c>
      <c r="F27" s="160" t="s">
        <v>600</v>
      </c>
      <c r="G27" s="90" t="s">
        <v>557</v>
      </c>
      <c r="H27" s="103" t="s">
        <v>687</v>
      </c>
    </row>
    <row r="28" spans="1:12" ht="35.25" customHeight="1" x14ac:dyDescent="0.2">
      <c r="A28" s="459" t="s">
        <v>507</v>
      </c>
      <c r="B28" s="460"/>
      <c r="C28" s="460"/>
      <c r="D28" s="460"/>
      <c r="E28" s="460"/>
      <c r="F28" s="460"/>
      <c r="G28" s="460"/>
      <c r="H28" s="461" t="s">
        <v>687</v>
      </c>
      <c r="I28" s="140"/>
      <c r="J28" s="140"/>
      <c r="K28" s="140"/>
      <c r="L28" s="140"/>
    </row>
    <row r="29" spans="1:12" ht="22" customHeight="1" x14ac:dyDescent="0.25">
      <c r="A29" s="119" t="s">
        <v>508</v>
      </c>
      <c r="B29" s="154" t="s">
        <v>12</v>
      </c>
      <c r="C29" s="154" t="s">
        <v>621</v>
      </c>
      <c r="D29" s="273">
        <v>221</v>
      </c>
      <c r="E29" s="154" t="s">
        <v>9</v>
      </c>
      <c r="F29" s="47" t="s">
        <v>49</v>
      </c>
      <c r="G29" s="59" t="s">
        <v>681</v>
      </c>
      <c r="H29" s="103" t="s">
        <v>687</v>
      </c>
    </row>
    <row r="30" spans="1:12" ht="22" customHeight="1" x14ac:dyDescent="0.25">
      <c r="A30" s="82" t="s">
        <v>509</v>
      </c>
      <c r="B30" s="154" t="s">
        <v>12</v>
      </c>
      <c r="C30" s="154" t="s">
        <v>622</v>
      </c>
      <c r="D30" s="212">
        <v>0</v>
      </c>
      <c r="E30" s="154" t="s">
        <v>9</v>
      </c>
      <c r="F30" s="47" t="s">
        <v>49</v>
      </c>
      <c r="G30" s="59" t="s">
        <v>681</v>
      </c>
      <c r="H30" s="103" t="s">
        <v>687</v>
      </c>
    </row>
    <row r="31" spans="1:12" ht="22" customHeight="1" x14ac:dyDescent="0.25">
      <c r="A31" s="119" t="s">
        <v>510</v>
      </c>
      <c r="B31" s="154" t="s">
        <v>12</v>
      </c>
      <c r="C31" s="154" t="s">
        <v>622</v>
      </c>
      <c r="D31" s="212">
        <v>0</v>
      </c>
      <c r="E31" s="154" t="s">
        <v>9</v>
      </c>
      <c r="F31" s="47" t="s">
        <v>49</v>
      </c>
      <c r="G31" s="59" t="s">
        <v>681</v>
      </c>
      <c r="H31" s="103" t="s">
        <v>687</v>
      </c>
    </row>
    <row r="32" spans="1:12" ht="22" customHeight="1" x14ac:dyDescent="0.25">
      <c r="A32" s="119" t="s">
        <v>511</v>
      </c>
      <c r="B32" s="154" t="s">
        <v>12</v>
      </c>
      <c r="C32" s="154" t="s">
        <v>622</v>
      </c>
      <c r="D32" s="212">
        <v>0</v>
      </c>
      <c r="E32" s="154" t="s">
        <v>9</v>
      </c>
      <c r="F32" s="47" t="s">
        <v>49</v>
      </c>
      <c r="G32" s="59" t="s">
        <v>681</v>
      </c>
      <c r="H32" s="103" t="s">
        <v>687</v>
      </c>
    </row>
    <row r="33" spans="1:12" ht="22" customHeight="1" x14ac:dyDescent="0.25">
      <c r="A33" s="119" t="s">
        <v>512</v>
      </c>
      <c r="B33" s="154" t="s">
        <v>12</v>
      </c>
      <c r="C33" s="154" t="s">
        <v>622</v>
      </c>
      <c r="D33" s="212">
        <v>0</v>
      </c>
      <c r="E33" s="154" t="s">
        <v>9</v>
      </c>
      <c r="F33" s="47" t="s">
        <v>49</v>
      </c>
      <c r="G33" s="59" t="s">
        <v>681</v>
      </c>
      <c r="H33" s="103" t="s">
        <v>687</v>
      </c>
    </row>
    <row r="34" spans="1:12" ht="22" customHeight="1" x14ac:dyDescent="0.25">
      <c r="A34" s="119" t="s">
        <v>513</v>
      </c>
      <c r="B34" s="154" t="s">
        <v>12</v>
      </c>
      <c r="C34" s="154" t="s">
        <v>622</v>
      </c>
      <c r="D34" s="212">
        <v>0</v>
      </c>
      <c r="E34" s="154" t="s">
        <v>9</v>
      </c>
      <c r="F34" s="47" t="s">
        <v>49</v>
      </c>
      <c r="G34" s="59" t="s">
        <v>681</v>
      </c>
      <c r="H34" s="103" t="s">
        <v>687</v>
      </c>
    </row>
    <row r="35" spans="1:12" ht="22" customHeight="1" x14ac:dyDescent="0.25">
      <c r="A35" s="119" t="s">
        <v>514</v>
      </c>
      <c r="B35" s="154" t="s">
        <v>12</v>
      </c>
      <c r="C35" s="154" t="s">
        <v>623</v>
      </c>
      <c r="D35" s="273">
        <v>4198</v>
      </c>
      <c r="E35" s="154" t="s">
        <v>9</v>
      </c>
      <c r="F35" s="47" t="s">
        <v>356</v>
      </c>
      <c r="G35" s="59" t="s">
        <v>681</v>
      </c>
      <c r="H35" s="103" t="s">
        <v>687</v>
      </c>
    </row>
    <row r="36" spans="1:12" ht="22" customHeight="1" x14ac:dyDescent="0.2">
      <c r="A36" s="459" t="s">
        <v>515</v>
      </c>
      <c r="B36" s="460"/>
      <c r="C36" s="460"/>
      <c r="D36" s="460"/>
      <c r="E36" s="460"/>
      <c r="F36" s="460"/>
      <c r="G36" s="460"/>
      <c r="H36" s="461" t="s">
        <v>687</v>
      </c>
      <c r="I36" s="141"/>
      <c r="J36" s="141"/>
      <c r="K36" s="141"/>
      <c r="L36" s="141"/>
    </row>
    <row r="37" spans="1:12" ht="22" customHeight="1" x14ac:dyDescent="0.25">
      <c r="A37" s="119" t="s">
        <v>516</v>
      </c>
      <c r="B37" s="165" t="s">
        <v>597</v>
      </c>
      <c r="C37" s="166" t="s">
        <v>598</v>
      </c>
      <c r="D37" s="220" t="s">
        <v>599</v>
      </c>
      <c r="E37" s="165" t="s">
        <v>44</v>
      </c>
      <c r="F37" s="165" t="s">
        <v>600</v>
      </c>
      <c r="G37" s="59" t="s">
        <v>685</v>
      </c>
      <c r="H37" s="103" t="s">
        <v>687</v>
      </c>
    </row>
    <row r="38" spans="1:12" ht="22" customHeight="1" x14ac:dyDescent="0.25">
      <c r="A38" s="119" t="s">
        <v>517</v>
      </c>
      <c r="B38" s="154" t="s">
        <v>597</v>
      </c>
      <c r="C38" s="155">
        <v>25</v>
      </c>
      <c r="D38" s="212">
        <v>360</v>
      </c>
      <c r="E38" s="154" t="s">
        <v>597</v>
      </c>
      <c r="F38" s="154" t="s">
        <v>674</v>
      </c>
      <c r="G38" s="59" t="s">
        <v>685</v>
      </c>
      <c r="H38" s="103" t="s">
        <v>687</v>
      </c>
    </row>
    <row r="39" spans="1:12" ht="22" customHeight="1" x14ac:dyDescent="0.25">
      <c r="A39" s="119" t="s">
        <v>518</v>
      </c>
      <c r="B39" s="154" t="s">
        <v>12</v>
      </c>
      <c r="C39" s="154">
        <v>0</v>
      </c>
      <c r="D39" s="212">
        <v>40</v>
      </c>
      <c r="E39" s="154" t="s">
        <v>12</v>
      </c>
      <c r="F39" s="154" t="s">
        <v>602</v>
      </c>
      <c r="G39" s="59" t="s">
        <v>685</v>
      </c>
      <c r="H39" s="103" t="s">
        <v>687</v>
      </c>
    </row>
    <row r="40" spans="1:12" ht="22" customHeight="1" x14ac:dyDescent="0.25">
      <c r="A40" s="119" t="s">
        <v>519</v>
      </c>
      <c r="B40" s="167" t="s">
        <v>12</v>
      </c>
      <c r="C40" s="158">
        <v>59</v>
      </c>
      <c r="D40" s="221">
        <v>75</v>
      </c>
      <c r="E40" s="158" t="s">
        <v>12</v>
      </c>
      <c r="F40" s="154" t="s">
        <v>674</v>
      </c>
      <c r="G40" s="59" t="s">
        <v>685</v>
      </c>
      <c r="H40" s="103" t="s">
        <v>687</v>
      </c>
    </row>
    <row r="41" spans="1:12" ht="22" customHeight="1" x14ac:dyDescent="0.25">
      <c r="A41" s="119" t="s">
        <v>520</v>
      </c>
      <c r="B41" s="154" t="s">
        <v>597</v>
      </c>
      <c r="C41" s="155">
        <v>35</v>
      </c>
      <c r="D41" s="212">
        <v>151</v>
      </c>
      <c r="E41" s="154" t="s">
        <v>44</v>
      </c>
      <c r="F41" s="154" t="s">
        <v>603</v>
      </c>
      <c r="G41" s="59" t="s">
        <v>685</v>
      </c>
      <c r="H41" s="103" t="s">
        <v>687</v>
      </c>
    </row>
    <row r="42" spans="1:12" ht="22" customHeight="1" x14ac:dyDescent="0.25">
      <c r="A42" s="119" t="s">
        <v>521</v>
      </c>
      <c r="B42" s="154" t="s">
        <v>12</v>
      </c>
      <c r="C42" s="154">
        <v>0</v>
      </c>
      <c r="D42" s="274">
        <v>183</v>
      </c>
      <c r="E42" s="154" t="s">
        <v>9</v>
      </c>
      <c r="F42" s="154" t="s">
        <v>600</v>
      </c>
      <c r="G42" s="59" t="s">
        <v>685</v>
      </c>
      <c r="H42" s="103" t="s">
        <v>687</v>
      </c>
    </row>
    <row r="43" spans="1:12" ht="22" customHeight="1" x14ac:dyDescent="0.25">
      <c r="A43" s="119" t="s">
        <v>522</v>
      </c>
      <c r="B43" s="154" t="s">
        <v>12</v>
      </c>
      <c r="C43" s="155">
        <v>1200</v>
      </c>
      <c r="D43" s="212">
        <v>9000</v>
      </c>
      <c r="E43" s="154" t="s">
        <v>9</v>
      </c>
      <c r="F43" s="154" t="s">
        <v>600</v>
      </c>
      <c r="G43" s="59" t="s">
        <v>685</v>
      </c>
      <c r="H43" s="103" t="s">
        <v>687</v>
      </c>
    </row>
    <row r="44" spans="1:12" ht="22" customHeight="1" x14ac:dyDescent="0.25">
      <c r="A44" s="119" t="s">
        <v>523</v>
      </c>
      <c r="B44" s="154" t="s">
        <v>12</v>
      </c>
      <c r="C44" s="102">
        <v>21</v>
      </c>
      <c r="D44" s="218">
        <v>254</v>
      </c>
      <c r="E44" s="154" t="s">
        <v>12</v>
      </c>
      <c r="F44" s="154" t="s">
        <v>600</v>
      </c>
      <c r="G44" s="59" t="s">
        <v>685</v>
      </c>
      <c r="H44" s="103" t="s">
        <v>687</v>
      </c>
    </row>
    <row r="45" spans="1:12" ht="22" customHeight="1" x14ac:dyDescent="0.25">
      <c r="A45" s="119" t="s">
        <v>524</v>
      </c>
      <c r="B45" s="154" t="s">
        <v>597</v>
      </c>
      <c r="C45" s="155">
        <v>40</v>
      </c>
      <c r="D45" s="213">
        <v>0</v>
      </c>
      <c r="E45" s="154" t="s">
        <v>597</v>
      </c>
      <c r="F45" s="154" t="s">
        <v>600</v>
      </c>
      <c r="G45" s="59" t="s">
        <v>685</v>
      </c>
      <c r="H45" s="103" t="s">
        <v>687</v>
      </c>
    </row>
    <row r="46" spans="1:12" ht="22" customHeight="1" x14ac:dyDescent="0.2">
      <c r="A46" s="459" t="s">
        <v>525</v>
      </c>
      <c r="B46" s="460"/>
      <c r="C46" s="460"/>
      <c r="D46" s="460"/>
      <c r="E46" s="460"/>
      <c r="F46" s="460"/>
      <c r="G46" s="460"/>
      <c r="H46" s="461" t="s">
        <v>687</v>
      </c>
    </row>
    <row r="47" spans="1:12" ht="22" customHeight="1" x14ac:dyDescent="0.25">
      <c r="A47" s="119" t="s">
        <v>526</v>
      </c>
      <c r="B47" s="167" t="s">
        <v>44</v>
      </c>
      <c r="C47" s="158" t="s">
        <v>44</v>
      </c>
      <c r="D47" s="230" t="s">
        <v>597</v>
      </c>
      <c r="E47" s="167">
        <v>0</v>
      </c>
      <c r="F47" s="102" t="s">
        <v>603</v>
      </c>
      <c r="G47" s="59" t="s">
        <v>720</v>
      </c>
      <c r="H47" s="103" t="s">
        <v>687</v>
      </c>
    </row>
    <row r="48" spans="1:12" ht="22" customHeight="1" x14ac:dyDescent="0.25">
      <c r="A48" s="82" t="s">
        <v>527</v>
      </c>
      <c r="B48" s="167" t="s">
        <v>44</v>
      </c>
      <c r="C48" s="158" t="s">
        <v>44</v>
      </c>
      <c r="D48" s="230" t="s">
        <v>597</v>
      </c>
      <c r="E48" s="167">
        <v>0</v>
      </c>
      <c r="F48" s="102" t="s">
        <v>603</v>
      </c>
      <c r="G48" s="59" t="s">
        <v>720</v>
      </c>
      <c r="H48" s="103" t="s">
        <v>687</v>
      </c>
    </row>
    <row r="49" spans="1:8" ht="22" customHeight="1" x14ac:dyDescent="0.25">
      <c r="A49" s="119" t="s">
        <v>528</v>
      </c>
      <c r="B49" s="167" t="s">
        <v>44</v>
      </c>
      <c r="C49" s="158" t="s">
        <v>44</v>
      </c>
      <c r="D49" s="230" t="s">
        <v>597</v>
      </c>
      <c r="E49" s="167">
        <v>0</v>
      </c>
      <c r="F49" s="102" t="s">
        <v>603</v>
      </c>
      <c r="G49" s="59" t="s">
        <v>720</v>
      </c>
      <c r="H49" s="103" t="s">
        <v>687</v>
      </c>
    </row>
    <row r="50" spans="1:8" ht="22" customHeight="1" x14ac:dyDescent="0.25">
      <c r="A50" s="119" t="s">
        <v>529</v>
      </c>
      <c r="B50" s="167" t="s">
        <v>44</v>
      </c>
      <c r="C50" s="158" t="s">
        <v>44</v>
      </c>
      <c r="D50" s="230" t="s">
        <v>597</v>
      </c>
      <c r="E50" s="167">
        <v>0</v>
      </c>
      <c r="F50" s="102" t="s">
        <v>603</v>
      </c>
      <c r="G50" s="59" t="s">
        <v>720</v>
      </c>
      <c r="H50" s="103" t="s">
        <v>687</v>
      </c>
    </row>
    <row r="51" spans="1:8" ht="22" customHeight="1" x14ac:dyDescent="0.25">
      <c r="A51" s="119" t="s">
        <v>530</v>
      </c>
      <c r="B51" s="167" t="s">
        <v>44</v>
      </c>
      <c r="C51" s="158" t="s">
        <v>44</v>
      </c>
      <c r="D51" s="230" t="s">
        <v>597</v>
      </c>
      <c r="E51" s="167">
        <v>0</v>
      </c>
      <c r="F51" s="102" t="s">
        <v>603</v>
      </c>
      <c r="G51" s="59" t="s">
        <v>720</v>
      </c>
      <c r="H51" s="103" t="s">
        <v>687</v>
      </c>
    </row>
    <row r="52" spans="1:8" ht="22" customHeight="1" x14ac:dyDescent="0.25">
      <c r="A52" s="119" t="s">
        <v>531</v>
      </c>
      <c r="B52" s="167" t="s">
        <v>609</v>
      </c>
      <c r="C52" s="158" t="s">
        <v>597</v>
      </c>
      <c r="D52" s="230" t="s">
        <v>597</v>
      </c>
      <c r="E52" s="167" t="s">
        <v>597</v>
      </c>
      <c r="F52" s="102" t="s">
        <v>603</v>
      </c>
      <c r="G52" s="59" t="s">
        <v>720</v>
      </c>
      <c r="H52" s="103" t="s">
        <v>687</v>
      </c>
    </row>
    <row r="53" spans="1:8" ht="22" customHeight="1" x14ac:dyDescent="0.25">
      <c r="A53" s="119" t="s">
        <v>532</v>
      </c>
      <c r="B53" s="168" t="s">
        <v>12</v>
      </c>
      <c r="C53" s="154" t="s">
        <v>12</v>
      </c>
      <c r="D53" s="155">
        <v>2386</v>
      </c>
      <c r="E53" s="168" t="s">
        <v>9</v>
      </c>
      <c r="F53" s="154" t="s">
        <v>639</v>
      </c>
      <c r="G53" s="55" t="s">
        <v>688</v>
      </c>
      <c r="H53" s="103" t="s">
        <v>687</v>
      </c>
    </row>
    <row r="54" spans="1:8" ht="22" customHeight="1" x14ac:dyDescent="0.2">
      <c r="A54" s="459" t="s">
        <v>533</v>
      </c>
      <c r="B54" s="460"/>
      <c r="C54" s="460"/>
      <c r="D54" s="460"/>
      <c r="E54" s="460"/>
      <c r="F54" s="460"/>
      <c r="G54" s="460"/>
      <c r="H54" s="461"/>
    </row>
    <row r="55" spans="1:8" ht="22" customHeight="1" x14ac:dyDescent="0.25">
      <c r="A55" s="119" t="s">
        <v>534</v>
      </c>
      <c r="B55" s="102" t="s">
        <v>607</v>
      </c>
      <c r="C55" s="54" t="s">
        <v>608</v>
      </c>
      <c r="D55" s="102">
        <v>150</v>
      </c>
      <c r="E55" s="102" t="s">
        <v>9</v>
      </c>
      <c r="F55" s="54" t="s">
        <v>611</v>
      </c>
      <c r="G55" s="59" t="s">
        <v>719</v>
      </c>
      <c r="H55" s="139" t="s">
        <v>627</v>
      </c>
    </row>
    <row r="56" spans="1:8" ht="22" customHeight="1" x14ac:dyDescent="0.25">
      <c r="A56" s="138" t="s">
        <v>535</v>
      </c>
      <c r="B56" s="154" t="s">
        <v>597</v>
      </c>
      <c r="C56" s="154" t="s">
        <v>597</v>
      </c>
      <c r="D56" s="154" t="s">
        <v>597</v>
      </c>
      <c r="E56" s="102" t="s">
        <v>9</v>
      </c>
      <c r="F56" s="102" t="s">
        <v>610</v>
      </c>
      <c r="G56" s="59" t="s">
        <v>719</v>
      </c>
      <c r="H56" s="139" t="s">
        <v>627</v>
      </c>
    </row>
    <row r="57" spans="1:8" ht="22" customHeight="1" x14ac:dyDescent="0.25">
      <c r="A57" s="119" t="s">
        <v>536</v>
      </c>
      <c r="B57" s="102" t="s">
        <v>12</v>
      </c>
      <c r="C57" s="102">
        <v>20</v>
      </c>
      <c r="D57" s="102">
        <v>239</v>
      </c>
      <c r="E57" s="102" t="s">
        <v>9</v>
      </c>
      <c r="F57" s="102" t="s">
        <v>603</v>
      </c>
      <c r="G57" s="59" t="s">
        <v>719</v>
      </c>
      <c r="H57" s="139" t="s">
        <v>627</v>
      </c>
    </row>
    <row r="58" spans="1:8" ht="22" customHeight="1" x14ac:dyDescent="0.25">
      <c r="A58" s="119" t="s">
        <v>537</v>
      </c>
      <c r="B58" s="155" t="s">
        <v>23</v>
      </c>
      <c r="C58" s="155">
        <v>117</v>
      </c>
      <c r="D58" s="155">
        <v>312</v>
      </c>
      <c r="E58" s="154" t="s">
        <v>23</v>
      </c>
      <c r="F58" s="154" t="s">
        <v>604</v>
      </c>
      <c r="G58" s="59" t="s">
        <v>719</v>
      </c>
      <c r="H58" s="139" t="s">
        <v>627</v>
      </c>
    </row>
    <row r="59" spans="1:8" ht="22" customHeight="1" x14ac:dyDescent="0.25">
      <c r="A59" s="119" t="s">
        <v>538</v>
      </c>
      <c r="B59" s="102" t="s">
        <v>12</v>
      </c>
      <c r="C59" s="169">
        <v>13</v>
      </c>
      <c r="D59" s="102">
        <v>171</v>
      </c>
      <c r="E59" s="102" t="s">
        <v>609</v>
      </c>
      <c r="F59" s="102" t="s">
        <v>611</v>
      </c>
      <c r="G59" s="59" t="s">
        <v>719</v>
      </c>
      <c r="H59" s="139" t="s">
        <v>627</v>
      </c>
    </row>
    <row r="60" spans="1:8" ht="22" customHeight="1" x14ac:dyDescent="0.25">
      <c r="A60" s="119" t="s">
        <v>539</v>
      </c>
      <c r="B60" s="154" t="s">
        <v>597</v>
      </c>
      <c r="C60" s="155">
        <v>24</v>
      </c>
      <c r="D60" s="155">
        <v>25</v>
      </c>
      <c r="E60" s="154" t="s">
        <v>597</v>
      </c>
      <c r="F60" s="154" t="s">
        <v>604</v>
      </c>
      <c r="G60" s="59" t="s">
        <v>719</v>
      </c>
      <c r="H60" s="139" t="s">
        <v>627</v>
      </c>
    </row>
    <row r="61" spans="1:8" ht="14.5" x14ac:dyDescent="0.35">
      <c r="B61" s="175"/>
      <c r="C61" s="175"/>
      <c r="D61" s="175"/>
      <c r="E61" s="175"/>
      <c r="F61" s="175"/>
    </row>
  </sheetData>
  <mergeCells count="6">
    <mergeCell ref="A54:H54"/>
    <mergeCell ref="A2:H2"/>
    <mergeCell ref="A17:H17"/>
    <mergeCell ref="A28:H28"/>
    <mergeCell ref="A36:H36"/>
    <mergeCell ref="A46:H46"/>
  </mergeCells>
  <phoneticPr fontId="27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showGridLines="0" workbookViewId="0">
      <selection activeCell="C1" sqref="C1"/>
    </sheetView>
  </sheetViews>
  <sheetFormatPr defaultColWidth="8.81640625" defaultRowHeight="10" x14ac:dyDescent="0.2"/>
  <cols>
    <col min="1" max="1" width="25.81640625" style="108" customWidth="1"/>
    <col min="2" max="2" width="20.453125" style="49" customWidth="1"/>
    <col min="3" max="3" width="47.54296875" style="49" bestFit="1" customWidth="1"/>
    <col min="4" max="4" width="19.81640625" style="49" customWidth="1"/>
    <col min="5" max="5" width="13" style="49" customWidth="1"/>
    <col min="6" max="6" width="19.453125" style="49" customWidth="1"/>
    <col min="7" max="7" width="20.7265625" style="115" customWidth="1"/>
    <col min="8" max="8" width="17.7265625" style="49" customWidth="1"/>
    <col min="9" max="12" width="8.81640625" style="134"/>
    <col min="13" max="16384" width="8.81640625" style="49"/>
  </cols>
  <sheetData>
    <row r="1" spans="1:11" ht="55.9" customHeight="1" x14ac:dyDescent="0.2">
      <c r="A1" s="307" t="s">
        <v>0</v>
      </c>
      <c r="B1" s="308" t="s">
        <v>94</v>
      </c>
      <c r="C1" s="308" t="s">
        <v>948</v>
      </c>
      <c r="D1" s="309" t="s">
        <v>947</v>
      </c>
      <c r="E1" s="308" t="s">
        <v>4</v>
      </c>
      <c r="F1" s="313" t="s">
        <v>559</v>
      </c>
      <c r="G1" s="310" t="s">
        <v>670</v>
      </c>
      <c r="H1" s="314" t="s">
        <v>591</v>
      </c>
      <c r="K1" s="142"/>
    </row>
    <row r="2" spans="1:11" ht="30" customHeight="1" x14ac:dyDescent="0.25">
      <c r="A2" s="222" t="s">
        <v>695</v>
      </c>
      <c r="B2" s="223" t="s">
        <v>8</v>
      </c>
      <c r="C2" s="223" t="s">
        <v>696</v>
      </c>
      <c r="D2" s="223" t="s">
        <v>945</v>
      </c>
      <c r="E2" s="223" t="s">
        <v>8</v>
      </c>
      <c r="F2" s="223" t="s">
        <v>49</v>
      </c>
      <c r="G2" s="120" t="s">
        <v>698</v>
      </c>
      <c r="H2" s="120" t="s">
        <v>698</v>
      </c>
    </row>
    <row r="3" spans="1:11" ht="20.5" customHeight="1" x14ac:dyDescent="0.25">
      <c r="A3" s="82"/>
      <c r="B3" s="223"/>
      <c r="C3" s="223" t="s">
        <v>699</v>
      </c>
      <c r="D3" s="223"/>
      <c r="E3" s="223"/>
      <c r="F3" s="223"/>
      <c r="G3" s="120"/>
      <c r="H3" s="224"/>
    </row>
    <row r="4" spans="1:11" ht="20.5" customHeight="1" x14ac:dyDescent="0.25">
      <c r="A4" s="82"/>
      <c r="B4" s="227"/>
      <c r="C4" s="223" t="s">
        <v>700</v>
      </c>
      <c r="D4" s="223"/>
      <c r="E4" s="223"/>
      <c r="F4" s="223"/>
      <c r="G4" s="120"/>
      <c r="H4" s="224"/>
    </row>
    <row r="5" spans="1:11" ht="20.5" customHeight="1" x14ac:dyDescent="0.25">
      <c r="A5" s="226"/>
      <c r="B5" s="223"/>
      <c r="C5" s="228" t="s">
        <v>718</v>
      </c>
      <c r="D5" s="223"/>
      <c r="E5" s="223"/>
      <c r="F5" s="223"/>
      <c r="G5" s="120"/>
      <c r="H5" s="224"/>
    </row>
    <row r="6" spans="1:11" ht="21" x14ac:dyDescent="0.25">
      <c r="A6" s="222" t="s">
        <v>701</v>
      </c>
      <c r="B6" s="223" t="s">
        <v>9</v>
      </c>
      <c r="C6" s="223">
        <v>500</v>
      </c>
      <c r="D6" s="469" t="s">
        <v>946</v>
      </c>
      <c r="E6" s="223" t="s">
        <v>23</v>
      </c>
      <c r="F6" s="223" t="s">
        <v>604</v>
      </c>
      <c r="G6" s="120" t="s">
        <v>702</v>
      </c>
      <c r="H6" s="120" t="s">
        <v>702</v>
      </c>
    </row>
    <row r="7" spans="1:11" ht="30" x14ac:dyDescent="0.25">
      <c r="A7" s="222" t="s">
        <v>703</v>
      </c>
      <c r="B7" s="154" t="s">
        <v>23</v>
      </c>
      <c r="C7" s="155" t="s">
        <v>704</v>
      </c>
      <c r="D7" s="154" t="s">
        <v>705</v>
      </c>
      <c r="E7" s="154" t="s">
        <v>12</v>
      </c>
      <c r="F7" s="157" t="s">
        <v>706</v>
      </c>
      <c r="G7" s="90" t="s">
        <v>707</v>
      </c>
      <c r="H7" s="90" t="s">
        <v>708</v>
      </c>
    </row>
    <row r="8" spans="1:11" ht="14.5" x14ac:dyDescent="0.35">
      <c r="B8" s="175"/>
      <c r="C8" s="176"/>
      <c r="D8" s="176"/>
      <c r="E8" s="175"/>
      <c r="F8" s="17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"/>
  <sheetViews>
    <sheetView showGridLines="0" workbookViewId="0">
      <pane ySplit="1" topLeftCell="A2" activePane="bottomLeft" state="frozen"/>
      <selection pane="bottomLeft" activeCell="C1" sqref="C1"/>
    </sheetView>
  </sheetViews>
  <sheetFormatPr defaultColWidth="8.81640625" defaultRowHeight="10" x14ac:dyDescent="0.2"/>
  <cols>
    <col min="1" max="1" width="11.453125" style="49" customWidth="1"/>
    <col min="2" max="2" width="32.1796875" style="49" customWidth="1"/>
    <col min="3" max="3" width="38.1796875" style="49" customWidth="1"/>
    <col min="4" max="4" width="29.1796875" style="49" customWidth="1"/>
    <col min="5" max="5" width="22.453125" style="49" customWidth="1"/>
    <col min="6" max="6" width="24.7265625" style="49" customWidth="1"/>
    <col min="7" max="7" width="28.81640625" style="49" customWidth="1"/>
    <col min="8" max="8" width="24.26953125" style="49" customWidth="1"/>
    <col min="9" max="16384" width="8.81640625" style="49"/>
  </cols>
  <sheetData>
    <row r="1" spans="1:8" ht="70" x14ac:dyDescent="0.2">
      <c r="A1" s="307" t="s">
        <v>0</v>
      </c>
      <c r="B1" s="308" t="s">
        <v>1</v>
      </c>
      <c r="C1" s="308" t="s">
        <v>948</v>
      </c>
      <c r="D1" s="309" t="s">
        <v>947</v>
      </c>
      <c r="E1" s="308" t="s">
        <v>4</v>
      </c>
      <c r="F1" s="313" t="s">
        <v>5</v>
      </c>
      <c r="G1" s="310" t="s">
        <v>355</v>
      </c>
      <c r="H1" s="314" t="s">
        <v>592</v>
      </c>
    </row>
    <row r="2" spans="1:8" ht="33" customHeight="1" x14ac:dyDescent="0.2">
      <c r="A2" s="97" t="s">
        <v>560</v>
      </c>
      <c r="B2" s="97" t="s">
        <v>9</v>
      </c>
      <c r="C2" s="97">
        <v>107</v>
      </c>
      <c r="D2" s="135">
        <v>830</v>
      </c>
      <c r="E2" s="170" t="s">
        <v>9</v>
      </c>
      <c r="F2" s="210" t="s">
        <v>675</v>
      </c>
      <c r="G2" s="116" t="s">
        <v>561</v>
      </c>
      <c r="H2" s="60" t="s">
        <v>457</v>
      </c>
    </row>
    <row r="3" spans="1:8" ht="26.5" customHeight="1" x14ac:dyDescent="0.2">
      <c r="A3" s="97" t="s">
        <v>562</v>
      </c>
      <c r="B3" s="97" t="s">
        <v>9</v>
      </c>
      <c r="C3" s="97">
        <v>50</v>
      </c>
      <c r="D3" s="135">
        <v>88</v>
      </c>
      <c r="E3" s="170" t="s">
        <v>9</v>
      </c>
      <c r="F3" s="172" t="s">
        <v>629</v>
      </c>
      <c r="G3" s="117" t="s">
        <v>563</v>
      </c>
      <c r="H3" s="60" t="s">
        <v>457</v>
      </c>
    </row>
    <row r="4" spans="1:8" ht="29.5" customHeight="1" x14ac:dyDescent="0.2">
      <c r="A4" s="97" t="s">
        <v>564</v>
      </c>
      <c r="B4" s="97" t="s">
        <v>9</v>
      </c>
      <c r="C4" s="97">
        <v>125</v>
      </c>
      <c r="D4" s="135">
        <v>205</v>
      </c>
      <c r="E4" s="170" t="s">
        <v>9</v>
      </c>
      <c r="F4" s="172" t="s">
        <v>600</v>
      </c>
      <c r="G4" s="117" t="s">
        <v>565</v>
      </c>
      <c r="H4" s="60" t="s">
        <v>457</v>
      </c>
    </row>
    <row r="5" spans="1:8" ht="29.5" customHeight="1" x14ac:dyDescent="0.2">
      <c r="A5" s="97" t="s">
        <v>566</v>
      </c>
      <c r="B5" s="97" t="s">
        <v>9</v>
      </c>
      <c r="C5" s="38">
        <v>52</v>
      </c>
      <c r="D5" s="136">
        <v>59</v>
      </c>
      <c r="E5" s="171" t="s">
        <v>9</v>
      </c>
      <c r="F5" s="172" t="s">
        <v>676</v>
      </c>
      <c r="G5" s="117" t="s">
        <v>567</v>
      </c>
      <c r="H5" s="60" t="s">
        <v>457</v>
      </c>
    </row>
    <row r="6" spans="1:8" ht="31.9" customHeight="1" x14ac:dyDescent="0.2">
      <c r="A6" s="97" t="s">
        <v>568</v>
      </c>
      <c r="B6" s="97" t="s">
        <v>9</v>
      </c>
      <c r="C6" s="97">
        <v>53</v>
      </c>
      <c r="D6" s="135">
        <v>76</v>
      </c>
      <c r="E6" s="170" t="s">
        <v>12</v>
      </c>
      <c r="F6" s="211" t="s">
        <v>676</v>
      </c>
      <c r="G6" s="117" t="s">
        <v>569</v>
      </c>
      <c r="H6" s="60" t="s">
        <v>457</v>
      </c>
    </row>
    <row r="7" spans="1:8" x14ac:dyDescent="0.2">
      <c r="A7" s="78"/>
      <c r="B7" s="78"/>
      <c r="D7" s="49">
        <f>SUM(D2:D6)</f>
        <v>1258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showGridLines="0" workbookViewId="0">
      <pane ySplit="1" topLeftCell="A11" activePane="bottomLeft" state="frozen"/>
      <selection pane="bottomLeft" activeCell="D11" sqref="D11"/>
    </sheetView>
  </sheetViews>
  <sheetFormatPr defaultColWidth="9.1796875" defaultRowHeight="10" x14ac:dyDescent="0.2"/>
  <cols>
    <col min="1" max="1" width="17.453125" style="49" customWidth="1"/>
    <col min="2" max="2" width="21.26953125" style="49" customWidth="1"/>
    <col min="3" max="3" width="22.54296875" style="49" customWidth="1"/>
    <col min="4" max="4" width="14.81640625" style="49" bestFit="1" customWidth="1"/>
    <col min="5" max="5" width="21.1796875" style="40" customWidth="1"/>
    <col min="6" max="6" width="20.7265625" style="40" customWidth="1"/>
    <col min="7" max="7" width="39.453125" style="115" customWidth="1"/>
    <col min="8" max="8" width="27" style="49" bestFit="1" customWidth="1"/>
    <col min="9" max="9" width="32.54296875" style="49" customWidth="1"/>
    <col min="10" max="16384" width="9.1796875" style="49"/>
  </cols>
  <sheetData>
    <row r="1" spans="1:12" ht="64.5" customHeight="1" x14ac:dyDescent="0.2">
      <c r="A1" s="307" t="s">
        <v>0</v>
      </c>
      <c r="B1" s="308" t="s">
        <v>440</v>
      </c>
      <c r="C1" s="308" t="s">
        <v>951</v>
      </c>
      <c r="D1" s="309" t="s">
        <v>947</v>
      </c>
      <c r="E1" s="308" t="s">
        <v>441</v>
      </c>
      <c r="F1" s="310" t="s">
        <v>174</v>
      </c>
      <c r="G1" s="310" t="s">
        <v>355</v>
      </c>
      <c r="H1" s="310" t="s">
        <v>591</v>
      </c>
      <c r="I1" s="108"/>
    </row>
    <row r="2" spans="1:12" ht="40.5" customHeight="1" x14ac:dyDescent="0.2">
      <c r="A2" s="465" t="s">
        <v>649</v>
      </c>
      <c r="B2" s="466"/>
      <c r="C2" s="466"/>
      <c r="D2" s="466"/>
      <c r="E2" s="466"/>
      <c r="F2" s="466"/>
      <c r="G2" s="466"/>
      <c r="H2" s="467"/>
      <c r="I2" s="108"/>
    </row>
    <row r="3" spans="1:12" ht="21.65" customHeight="1" x14ac:dyDescent="0.35">
      <c r="A3" s="31" t="s">
        <v>442</v>
      </c>
      <c r="B3" s="44" t="s">
        <v>9</v>
      </c>
      <c r="C3" s="44">
        <v>79</v>
      </c>
      <c r="D3" s="359">
        <v>1165</v>
      </c>
      <c r="E3" s="42" t="s">
        <v>9</v>
      </c>
      <c r="F3" s="42" t="s">
        <v>603</v>
      </c>
      <c r="G3" s="109" t="s">
        <v>571</v>
      </c>
      <c r="H3" s="225" t="s">
        <v>687</v>
      </c>
      <c r="L3" s="49" t="s">
        <v>460</v>
      </c>
    </row>
    <row r="4" spans="1:12" ht="22" x14ac:dyDescent="0.35">
      <c r="A4" s="31" t="s">
        <v>443</v>
      </c>
      <c r="B4" s="44" t="s">
        <v>12</v>
      </c>
      <c r="C4" s="44">
        <v>24</v>
      </c>
      <c r="D4" s="359">
        <v>238</v>
      </c>
      <c r="E4" s="42" t="s">
        <v>12</v>
      </c>
      <c r="F4" s="42" t="s">
        <v>452</v>
      </c>
      <c r="G4" s="110" t="s">
        <v>577</v>
      </c>
      <c r="H4" s="225" t="s">
        <v>687</v>
      </c>
    </row>
    <row r="5" spans="1:12" ht="21.75" customHeight="1" x14ac:dyDescent="0.35">
      <c r="A5" s="31" t="s">
        <v>444</v>
      </c>
      <c r="B5" s="44" t="s">
        <v>17</v>
      </c>
      <c r="C5" s="44" t="s">
        <v>624</v>
      </c>
      <c r="D5" s="359" t="s">
        <v>17</v>
      </c>
      <c r="E5" s="42" t="s">
        <v>12</v>
      </c>
      <c r="F5" s="42" t="s">
        <v>606</v>
      </c>
      <c r="G5" s="111" t="s">
        <v>579</v>
      </c>
      <c r="H5" s="225"/>
    </row>
    <row r="6" spans="1:12" ht="27" customHeight="1" x14ac:dyDescent="0.35">
      <c r="A6" s="31" t="s">
        <v>445</v>
      </c>
      <c r="B6" s="44" t="s">
        <v>17</v>
      </c>
      <c r="C6" s="44" t="s">
        <v>677</v>
      </c>
      <c r="D6" s="359">
        <v>50</v>
      </c>
      <c r="E6" s="42" t="s">
        <v>12</v>
      </c>
      <c r="F6" s="42" t="s">
        <v>606</v>
      </c>
      <c r="G6" s="112" t="s">
        <v>576</v>
      </c>
      <c r="H6" s="225" t="s">
        <v>687</v>
      </c>
    </row>
    <row r="7" spans="1:12" ht="30.75" customHeight="1" x14ac:dyDescent="0.35">
      <c r="A7" s="31" t="s">
        <v>446</v>
      </c>
      <c r="B7" s="44" t="s">
        <v>9</v>
      </c>
      <c r="C7" s="44">
        <v>300</v>
      </c>
      <c r="D7" s="359" t="s">
        <v>624</v>
      </c>
      <c r="E7" s="42" t="s">
        <v>9</v>
      </c>
      <c r="F7" s="42" t="s">
        <v>600</v>
      </c>
      <c r="G7" s="112" t="s">
        <v>575</v>
      </c>
      <c r="H7" s="225"/>
    </row>
    <row r="8" spans="1:12" ht="17.5" x14ac:dyDescent="0.35">
      <c r="A8" s="31" t="s">
        <v>448</v>
      </c>
      <c r="B8" s="44" t="s">
        <v>17</v>
      </c>
      <c r="C8" s="44" t="s">
        <v>624</v>
      </c>
      <c r="D8" s="359" t="s">
        <v>17</v>
      </c>
      <c r="E8" s="42" t="s">
        <v>12</v>
      </c>
      <c r="F8" s="42" t="s">
        <v>17</v>
      </c>
      <c r="G8" s="111" t="s">
        <v>580</v>
      </c>
      <c r="H8" s="225" t="s">
        <v>687</v>
      </c>
    </row>
    <row r="9" spans="1:12" ht="24.75" customHeight="1" x14ac:dyDescent="0.35">
      <c r="A9" s="31" t="s">
        <v>449</v>
      </c>
      <c r="B9" s="44" t="s">
        <v>12</v>
      </c>
      <c r="C9" s="44">
        <v>79</v>
      </c>
      <c r="D9" s="359">
        <v>626</v>
      </c>
      <c r="E9" s="42" t="s">
        <v>9</v>
      </c>
      <c r="F9" s="42" t="s">
        <v>600</v>
      </c>
      <c r="G9" s="109" t="s">
        <v>574</v>
      </c>
      <c r="H9" s="225" t="s">
        <v>687</v>
      </c>
    </row>
    <row r="10" spans="1:12" ht="26.25" customHeight="1" x14ac:dyDescent="0.35">
      <c r="A10" s="31" t="s">
        <v>450</v>
      </c>
      <c r="B10" s="44" t="s">
        <v>9</v>
      </c>
      <c r="C10" s="44">
        <v>100</v>
      </c>
      <c r="D10" s="359">
        <v>100</v>
      </c>
      <c r="E10" s="42" t="s">
        <v>9</v>
      </c>
      <c r="F10" s="42" t="s">
        <v>606</v>
      </c>
      <c r="G10" s="113" t="s">
        <v>582</v>
      </c>
      <c r="H10" s="225" t="s">
        <v>687</v>
      </c>
    </row>
    <row r="11" spans="1:12" ht="24" customHeight="1" x14ac:dyDescent="0.35">
      <c r="A11" s="31" t="s">
        <v>451</v>
      </c>
      <c r="B11" s="44" t="s">
        <v>12</v>
      </c>
      <c r="C11" s="44">
        <v>13</v>
      </c>
      <c r="D11" s="359">
        <v>103</v>
      </c>
      <c r="E11" s="42" t="s">
        <v>9</v>
      </c>
      <c r="F11" s="42" t="s">
        <v>452</v>
      </c>
      <c r="G11" s="109" t="s">
        <v>578</v>
      </c>
      <c r="H11" s="225" t="s">
        <v>687</v>
      </c>
    </row>
    <row r="12" spans="1:12" ht="22" x14ac:dyDescent="0.35">
      <c r="A12" s="31" t="s">
        <v>453</v>
      </c>
      <c r="B12" s="44" t="s">
        <v>9</v>
      </c>
      <c r="C12" s="44">
        <v>60</v>
      </c>
      <c r="D12" s="359"/>
      <c r="E12" s="42" t="s">
        <v>9</v>
      </c>
      <c r="F12" s="42" t="s">
        <v>600</v>
      </c>
      <c r="G12" s="109" t="s">
        <v>570</v>
      </c>
      <c r="H12" s="225" t="s">
        <v>687</v>
      </c>
    </row>
    <row r="13" spans="1:12" ht="21" customHeight="1" x14ac:dyDescent="0.35">
      <c r="A13" s="31" t="s">
        <v>454</v>
      </c>
      <c r="B13" s="44" t="s">
        <v>12</v>
      </c>
      <c r="C13" s="44">
        <v>5</v>
      </c>
      <c r="D13" s="359"/>
      <c r="E13" s="42" t="s">
        <v>12</v>
      </c>
      <c r="F13" s="42" t="s">
        <v>603</v>
      </c>
      <c r="G13" s="114" t="s">
        <v>581</v>
      </c>
      <c r="H13" s="225" t="s">
        <v>687</v>
      </c>
    </row>
    <row r="14" spans="1:12" ht="25.15" customHeight="1" x14ac:dyDescent="0.35">
      <c r="A14" s="31" t="s">
        <v>455</v>
      </c>
      <c r="B14" s="92" t="s">
        <v>12</v>
      </c>
      <c r="C14" s="92">
        <v>19</v>
      </c>
      <c r="D14" s="360">
        <v>128</v>
      </c>
      <c r="E14" s="42" t="s">
        <v>609</v>
      </c>
      <c r="F14" s="42" t="s">
        <v>603</v>
      </c>
      <c r="G14" s="109" t="s">
        <v>572</v>
      </c>
      <c r="H14" s="225" t="s">
        <v>687</v>
      </c>
    </row>
    <row r="15" spans="1:12" ht="18.75" customHeight="1" x14ac:dyDescent="0.35">
      <c r="A15" s="31" t="s">
        <v>456</v>
      </c>
      <c r="B15" s="44" t="s">
        <v>12</v>
      </c>
      <c r="C15" s="44">
        <v>19</v>
      </c>
      <c r="D15" s="359">
        <v>537</v>
      </c>
      <c r="E15" s="42" t="s">
        <v>12</v>
      </c>
      <c r="F15" s="42" t="s">
        <v>603</v>
      </c>
      <c r="G15" s="109" t="s">
        <v>573</v>
      </c>
      <c r="H15" s="225" t="s">
        <v>687</v>
      </c>
    </row>
    <row r="18" s="49" customFormat="1" x14ac:dyDescent="0.2"/>
    <row r="19" s="49" customFormat="1" x14ac:dyDescent="0.2"/>
    <row r="20" s="49" customFormat="1" x14ac:dyDescent="0.2"/>
    <row r="21" s="49" customFormat="1" x14ac:dyDescent="0.2"/>
    <row r="22" s="49" customFormat="1" x14ac:dyDescent="0.2"/>
    <row r="23" s="49" customFormat="1" x14ac:dyDescent="0.2"/>
    <row r="24" s="49" customFormat="1" x14ac:dyDescent="0.2"/>
    <row r="25" s="49" customFormat="1" x14ac:dyDescent="0.2"/>
    <row r="26" s="49" customFormat="1" x14ac:dyDescent="0.2"/>
    <row r="27" s="49" customFormat="1" x14ac:dyDescent="0.2"/>
    <row r="28" s="49" customFormat="1" x14ac:dyDescent="0.2"/>
    <row r="29" s="49" customFormat="1" x14ac:dyDescent="0.2"/>
    <row r="30" s="49" customFormat="1" x14ac:dyDescent="0.2"/>
    <row r="31" s="49" customFormat="1" x14ac:dyDescent="0.2"/>
    <row r="32" s="49" customFormat="1" x14ac:dyDescent="0.2"/>
    <row r="33" s="49" customFormat="1" x14ac:dyDescent="0.2"/>
    <row r="34" s="49" customFormat="1" x14ac:dyDescent="0.2"/>
    <row r="35" s="49" customFormat="1" x14ac:dyDescent="0.2"/>
    <row r="36" s="49" customFormat="1" x14ac:dyDescent="0.2"/>
    <row r="37" s="49" customFormat="1" x14ac:dyDescent="0.2"/>
    <row r="38" s="49" customFormat="1" x14ac:dyDescent="0.2"/>
    <row r="39" s="49" customFormat="1" x14ac:dyDescent="0.2"/>
    <row r="40" s="49" customFormat="1" x14ac:dyDescent="0.2"/>
    <row r="41" s="49" customFormat="1" x14ac:dyDescent="0.2"/>
    <row r="42" s="49" customFormat="1" x14ac:dyDescent="0.2"/>
    <row r="43" s="49" customFormat="1" x14ac:dyDescent="0.2"/>
    <row r="44" s="49" customFormat="1" x14ac:dyDescent="0.2"/>
    <row r="45" s="49" customFormat="1" x14ac:dyDescent="0.2"/>
    <row r="46" s="49" customFormat="1" x14ac:dyDescent="0.2"/>
    <row r="47" s="49" customFormat="1" x14ac:dyDescent="0.2"/>
    <row r="48" s="49" customFormat="1" x14ac:dyDescent="0.2"/>
    <row r="49" s="49" customFormat="1" x14ac:dyDescent="0.2"/>
    <row r="50" s="49" customFormat="1" x14ac:dyDescent="0.2"/>
    <row r="51" s="49" customFormat="1" x14ac:dyDescent="0.2"/>
    <row r="52" s="49" customFormat="1" x14ac:dyDescent="0.2"/>
    <row r="53" s="49" customFormat="1" x14ac:dyDescent="0.2"/>
    <row r="54" s="49" customFormat="1" x14ac:dyDescent="0.2"/>
    <row r="55" s="49" customFormat="1" x14ac:dyDescent="0.2"/>
    <row r="56" s="49" customFormat="1" x14ac:dyDescent="0.2"/>
    <row r="57" s="49" customFormat="1" x14ac:dyDescent="0.2"/>
  </sheetData>
  <mergeCells count="1">
    <mergeCell ref="A2:H2"/>
  </mergeCells>
  <phoneticPr fontId="27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17"/>
  <sheetViews>
    <sheetView showGridLines="0" workbookViewId="0">
      <selection activeCell="C29" sqref="C29"/>
    </sheetView>
  </sheetViews>
  <sheetFormatPr defaultRowHeight="14.5" x14ac:dyDescent="0.35"/>
  <cols>
    <col min="1" max="1" width="32.26953125" customWidth="1"/>
    <col min="2" max="2" width="23.81640625" customWidth="1"/>
  </cols>
  <sheetData>
    <row r="2" spans="1:8" ht="17.5" x14ac:dyDescent="0.35">
      <c r="A2" s="468" t="s">
        <v>669</v>
      </c>
      <c r="B2" s="468"/>
      <c r="C2" s="312" t="s">
        <v>689</v>
      </c>
      <c r="D2" s="312" t="s">
        <v>724</v>
      </c>
      <c r="E2" s="312" t="s">
        <v>690</v>
      </c>
      <c r="F2" s="312" t="s">
        <v>691</v>
      </c>
      <c r="G2" s="312" t="s">
        <v>692</v>
      </c>
      <c r="H2" s="312" t="s">
        <v>693</v>
      </c>
    </row>
    <row r="3" spans="1:8" ht="17.5" x14ac:dyDescent="0.35">
      <c r="A3" s="282" t="s">
        <v>660</v>
      </c>
      <c r="B3" s="282" t="s">
        <v>661</v>
      </c>
      <c r="C3" s="311"/>
      <c r="D3" s="311"/>
      <c r="E3" s="311"/>
      <c r="F3" s="311"/>
      <c r="G3" s="311"/>
      <c r="H3" s="311"/>
    </row>
    <row r="4" spans="1:8" ht="15.5" x14ac:dyDescent="0.35">
      <c r="A4" s="283" t="s">
        <v>662</v>
      </c>
      <c r="B4" s="284">
        <v>83336</v>
      </c>
      <c r="C4" s="311">
        <v>50000</v>
      </c>
      <c r="D4" s="311"/>
      <c r="E4" s="311"/>
      <c r="F4" s="311"/>
      <c r="G4" s="311"/>
      <c r="H4" s="311"/>
    </row>
    <row r="5" spans="1:8" ht="15.5" x14ac:dyDescent="0.35">
      <c r="A5" s="283" t="s">
        <v>663</v>
      </c>
      <c r="B5" s="285">
        <v>15651</v>
      </c>
      <c r="C5" s="311"/>
      <c r="D5" s="311"/>
      <c r="E5" s="311"/>
      <c r="F5" s="311"/>
      <c r="G5" s="311"/>
      <c r="H5" s="311"/>
    </row>
    <row r="6" spans="1:8" ht="15.5" x14ac:dyDescent="0.35">
      <c r="A6" s="283" t="s">
        <v>664</v>
      </c>
      <c r="B6" s="286">
        <v>9</v>
      </c>
      <c r="C6" s="311"/>
      <c r="D6" s="311"/>
      <c r="E6" s="311"/>
      <c r="F6" s="311"/>
      <c r="G6" s="311"/>
      <c r="H6" s="311"/>
    </row>
    <row r="7" spans="1:8" ht="15.5" x14ac:dyDescent="0.35">
      <c r="A7" s="283" t="s">
        <v>665</v>
      </c>
      <c r="B7" s="286">
        <v>1</v>
      </c>
      <c r="C7" s="311"/>
      <c r="D7" s="311"/>
      <c r="E7" s="311"/>
      <c r="F7" s="311"/>
      <c r="G7" s="311"/>
      <c r="H7" s="311"/>
    </row>
    <row r="8" spans="1:8" ht="15.5" x14ac:dyDescent="0.35">
      <c r="A8" s="283" t="s">
        <v>666</v>
      </c>
      <c r="B8" s="286">
        <v>3</v>
      </c>
      <c r="C8" s="311"/>
      <c r="D8" s="311"/>
      <c r="E8" s="311"/>
      <c r="F8" s="311"/>
      <c r="G8" s="311"/>
      <c r="H8" s="311"/>
    </row>
    <row r="9" spans="1:8" ht="15.5" x14ac:dyDescent="0.35">
      <c r="A9" s="283" t="s">
        <v>667</v>
      </c>
      <c r="B9" s="286">
        <v>284</v>
      </c>
      <c r="C9" s="311"/>
      <c r="D9" s="311"/>
      <c r="E9" s="311"/>
      <c r="F9" s="311"/>
      <c r="G9" s="311"/>
      <c r="H9" s="311"/>
    </row>
    <row r="10" spans="1:8" ht="15.5" x14ac:dyDescent="0.35">
      <c r="A10" s="283" t="s">
        <v>671</v>
      </c>
      <c r="B10" s="286">
        <v>7760</v>
      </c>
      <c r="C10" s="311"/>
      <c r="D10" s="311"/>
      <c r="E10" s="311"/>
      <c r="F10" s="311"/>
      <c r="G10" s="311"/>
      <c r="H10" s="311"/>
    </row>
    <row r="11" spans="1:8" ht="15.5" x14ac:dyDescent="0.35">
      <c r="A11" s="283" t="s">
        <v>668</v>
      </c>
      <c r="B11" s="284">
        <f>SUM(B4:B10)</f>
        <v>107044</v>
      </c>
      <c r="C11" s="311"/>
      <c r="D11" s="311"/>
      <c r="E11" s="311"/>
      <c r="F11" s="311"/>
      <c r="G11" s="311"/>
      <c r="H11" s="311"/>
    </row>
    <row r="12" spans="1:8" x14ac:dyDescent="0.35">
      <c r="A12" s="311"/>
      <c r="B12" s="311"/>
      <c r="C12" s="311"/>
      <c r="D12" s="311"/>
      <c r="E12" s="311"/>
      <c r="F12" s="311"/>
      <c r="G12" s="311"/>
      <c r="H12" s="311"/>
    </row>
    <row r="13" spans="1:8" x14ac:dyDescent="0.35">
      <c r="A13" s="311"/>
      <c r="B13" s="311"/>
      <c r="C13" s="311"/>
      <c r="D13" s="311"/>
      <c r="E13" s="311"/>
      <c r="F13" s="311"/>
      <c r="G13" s="311"/>
      <c r="H13" s="311"/>
    </row>
    <row r="14" spans="1:8" ht="15.5" x14ac:dyDescent="0.35">
      <c r="A14" s="283" t="s">
        <v>694</v>
      </c>
      <c r="B14" s="311"/>
      <c r="C14" s="311"/>
      <c r="D14" s="311"/>
      <c r="E14" s="311"/>
      <c r="F14" s="311"/>
      <c r="G14" s="311"/>
      <c r="H14" s="311"/>
    </row>
    <row r="16" spans="1:8" x14ac:dyDescent="0.35">
      <c r="A16" t="s">
        <v>722</v>
      </c>
    </row>
    <row r="17" spans="1:1" x14ac:dyDescent="0.35">
      <c r="A17" t="s">
        <v>723</v>
      </c>
    </row>
  </sheetData>
  <mergeCells count="1">
    <mergeCell ref="A2:B2"/>
  </mergeCells>
  <phoneticPr fontId="27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6"/>
  <sheetViews>
    <sheetView showGridLines="0" workbookViewId="0">
      <selection activeCell="I14" sqref="I14"/>
    </sheetView>
  </sheetViews>
  <sheetFormatPr defaultRowHeight="14.5" x14ac:dyDescent="0.35"/>
  <cols>
    <col min="1" max="1" width="40.7265625" customWidth="1"/>
    <col min="2" max="2" width="21.453125" customWidth="1"/>
    <col min="3" max="3" width="16.1796875" style="421" customWidth="1"/>
    <col min="4" max="4" width="23.1796875" bestFit="1" customWidth="1"/>
    <col min="5" max="5" width="14.1796875" bestFit="1" customWidth="1"/>
    <col min="6" max="6" width="11.81640625" customWidth="1"/>
    <col min="9" max="9" width="13.1796875" customWidth="1"/>
    <col min="11" max="11" width="11.54296875" bestFit="1" customWidth="1"/>
  </cols>
  <sheetData>
    <row r="1" spans="1:11" ht="31" x14ac:dyDescent="0.35">
      <c r="A1" s="468" t="s">
        <v>669</v>
      </c>
      <c r="B1" s="468"/>
      <c r="C1" s="422" t="s">
        <v>726</v>
      </c>
      <c r="D1" s="427" t="s">
        <v>727</v>
      </c>
      <c r="E1" s="426" t="s">
        <v>944</v>
      </c>
      <c r="F1" s="312" t="s">
        <v>690</v>
      </c>
      <c r="G1" s="312" t="s">
        <v>691</v>
      </c>
      <c r="H1" s="312" t="s">
        <v>692</v>
      </c>
      <c r="I1" s="312" t="s">
        <v>693</v>
      </c>
    </row>
    <row r="2" spans="1:11" ht="17.5" x14ac:dyDescent="0.35">
      <c r="A2" s="345" t="s">
        <v>660</v>
      </c>
      <c r="B2" s="345" t="s">
        <v>661</v>
      </c>
      <c r="C2" s="423"/>
      <c r="D2" s="346"/>
      <c r="E2" s="346"/>
      <c r="F2" s="346"/>
      <c r="G2" s="346"/>
      <c r="H2" s="346"/>
      <c r="I2" s="346"/>
    </row>
    <row r="3" spans="1:11" ht="15.5" x14ac:dyDescent="0.35">
      <c r="A3" s="283" t="s">
        <v>662</v>
      </c>
      <c r="B3" s="284">
        <v>83336</v>
      </c>
      <c r="C3" s="424">
        <v>1</v>
      </c>
      <c r="D3" s="347">
        <f>C3*B3</f>
        <v>83336</v>
      </c>
      <c r="E3" s="348">
        <f>D3*12</f>
        <v>1000032</v>
      </c>
      <c r="F3" s="348"/>
      <c r="G3" s="311"/>
      <c r="H3" s="311"/>
      <c r="I3" s="311"/>
      <c r="K3" s="349"/>
    </row>
    <row r="4" spans="1:11" ht="15.5" x14ac:dyDescent="0.35">
      <c r="A4" s="283" t="s">
        <v>663</v>
      </c>
      <c r="B4" s="285">
        <v>15651</v>
      </c>
      <c r="C4" s="424"/>
      <c r="D4" s="347">
        <f t="shared" ref="D4:D10" si="0">C4*B4</f>
        <v>0</v>
      </c>
      <c r="E4" s="311"/>
      <c r="F4" s="311"/>
      <c r="G4" s="311"/>
      <c r="H4" s="311"/>
      <c r="I4" s="311"/>
      <c r="K4" s="349"/>
    </row>
    <row r="5" spans="1:11" ht="15.5" x14ac:dyDescent="0.35">
      <c r="A5" s="283" t="s">
        <v>664</v>
      </c>
      <c r="B5" s="286">
        <v>9</v>
      </c>
      <c r="C5" s="424"/>
      <c r="D5" s="347">
        <f t="shared" si="0"/>
        <v>0</v>
      </c>
      <c r="E5" s="311"/>
      <c r="F5" s="311"/>
      <c r="G5" s="311"/>
      <c r="H5" s="311"/>
      <c r="I5" s="311"/>
      <c r="K5" s="349"/>
    </row>
    <row r="6" spans="1:11" ht="15.5" x14ac:dyDescent="0.35">
      <c r="A6" s="283" t="s">
        <v>665</v>
      </c>
      <c r="B6" s="286">
        <v>1</v>
      </c>
      <c r="C6" s="424"/>
      <c r="D6" s="347">
        <f t="shared" si="0"/>
        <v>0</v>
      </c>
      <c r="E6" s="311"/>
      <c r="F6" s="311"/>
      <c r="G6" s="311"/>
      <c r="H6" s="311"/>
      <c r="I6" s="311"/>
    </row>
    <row r="7" spans="1:11" ht="15.5" x14ac:dyDescent="0.35">
      <c r="A7" s="283" t="s">
        <v>666</v>
      </c>
      <c r="B7" s="286">
        <v>3</v>
      </c>
      <c r="C7" s="424"/>
      <c r="D7" s="347">
        <f t="shared" si="0"/>
        <v>0</v>
      </c>
      <c r="E7" s="311"/>
      <c r="F7" s="311"/>
      <c r="G7" s="311"/>
      <c r="H7" s="311"/>
      <c r="I7" s="311"/>
    </row>
    <row r="8" spans="1:11" ht="15.5" x14ac:dyDescent="0.35">
      <c r="A8" s="283" t="s">
        <v>667</v>
      </c>
      <c r="B8" s="286">
        <v>284</v>
      </c>
      <c r="C8" s="424"/>
      <c r="D8" s="347">
        <f t="shared" si="0"/>
        <v>0</v>
      </c>
      <c r="E8" s="311"/>
      <c r="F8" s="311"/>
      <c r="G8" s="311"/>
      <c r="H8" s="311"/>
      <c r="I8" s="311"/>
    </row>
    <row r="9" spans="1:11" ht="15.5" x14ac:dyDescent="0.35">
      <c r="A9" s="283" t="s">
        <v>671</v>
      </c>
      <c r="B9" s="286">
        <v>7760</v>
      </c>
      <c r="C9" s="424"/>
      <c r="D9" s="347">
        <f t="shared" si="0"/>
        <v>0</v>
      </c>
      <c r="E9" s="311"/>
      <c r="F9" s="311"/>
      <c r="G9" s="311"/>
      <c r="H9" s="311"/>
      <c r="I9" s="311"/>
    </row>
    <row r="10" spans="1:11" ht="15.5" x14ac:dyDescent="0.35">
      <c r="A10" s="283" t="s">
        <v>668</v>
      </c>
      <c r="B10" s="284">
        <f>SUM(B3:B9)</f>
        <v>107044</v>
      </c>
      <c r="C10" s="424"/>
      <c r="D10" s="347">
        <f t="shared" si="0"/>
        <v>0</v>
      </c>
      <c r="E10" s="311"/>
      <c r="F10" s="311"/>
      <c r="G10" s="311"/>
      <c r="H10" s="311"/>
      <c r="I10" s="311"/>
    </row>
    <row r="11" spans="1:11" x14ac:dyDescent="0.35">
      <c r="A11" s="311"/>
      <c r="B11" s="311"/>
      <c r="C11" s="423"/>
      <c r="D11" s="311"/>
      <c r="E11" s="311"/>
      <c r="F11" s="311"/>
      <c r="G11" s="311"/>
      <c r="H11" s="311"/>
      <c r="I11" s="311"/>
    </row>
    <row r="12" spans="1:11" x14ac:dyDescent="0.35">
      <c r="A12" s="311"/>
      <c r="B12" s="311"/>
      <c r="C12" s="423"/>
      <c r="D12" s="311"/>
      <c r="E12" s="311"/>
      <c r="F12" s="311"/>
      <c r="G12" s="311"/>
      <c r="H12" s="311"/>
      <c r="I12" s="311"/>
    </row>
    <row r="13" spans="1:11" ht="15.5" x14ac:dyDescent="0.35">
      <c r="A13" s="283" t="s">
        <v>694</v>
      </c>
      <c r="B13" s="311"/>
      <c r="C13" s="423"/>
      <c r="D13" s="311"/>
      <c r="E13" s="311"/>
      <c r="F13" s="311"/>
      <c r="G13" s="311"/>
      <c r="H13" s="311"/>
      <c r="I13" s="425"/>
    </row>
    <row r="16" spans="1:11" x14ac:dyDescent="0.35">
      <c r="I16" s="349"/>
    </row>
  </sheetData>
  <mergeCells count="1"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2"/>
  <sheetViews>
    <sheetView showGridLines="0" workbookViewId="0">
      <selection activeCell="E8" sqref="E8"/>
    </sheetView>
  </sheetViews>
  <sheetFormatPr defaultRowHeight="14.5" x14ac:dyDescent="0.35"/>
  <cols>
    <col min="1" max="1" width="20" style="195" customWidth="1"/>
    <col min="2" max="2" width="31" customWidth="1"/>
    <col min="3" max="3" width="13" customWidth="1"/>
    <col min="4" max="4" width="13.453125" customWidth="1"/>
    <col min="5" max="5" width="22.81640625" customWidth="1"/>
    <col min="6" max="6" width="34.1796875" customWidth="1"/>
    <col min="7" max="7" width="17.54296875" customWidth="1"/>
  </cols>
  <sheetData>
    <row r="1" spans="1:8" x14ac:dyDescent="0.35">
      <c r="A1" s="192"/>
      <c r="B1" s="48"/>
      <c r="C1" s="48"/>
      <c r="D1" s="197" t="s">
        <v>713</v>
      </c>
      <c r="E1" s="48"/>
      <c r="F1" s="48"/>
      <c r="G1" s="48"/>
    </row>
    <row r="2" spans="1:8" ht="28" x14ac:dyDescent="0.35">
      <c r="A2" s="307" t="s">
        <v>654</v>
      </c>
      <c r="B2" s="308" t="s">
        <v>655</v>
      </c>
      <c r="C2" s="308" t="s">
        <v>725</v>
      </c>
      <c r="D2" s="309" t="s">
        <v>585</v>
      </c>
      <c r="E2" s="308" t="s">
        <v>586</v>
      </c>
      <c r="F2" s="313" t="s">
        <v>717</v>
      </c>
      <c r="G2" s="310" t="s">
        <v>587</v>
      </c>
      <c r="H2" s="314"/>
    </row>
    <row r="3" spans="1:8" ht="22" x14ac:dyDescent="0.35">
      <c r="A3" s="193" t="s">
        <v>652</v>
      </c>
      <c r="B3" s="50"/>
      <c r="C3" s="275">
        <v>21052</v>
      </c>
      <c r="D3" s="50"/>
      <c r="E3" s="50"/>
      <c r="F3" s="50"/>
      <c r="G3" s="50"/>
    </row>
    <row r="4" spans="1:8" ht="22" x14ac:dyDescent="0.35">
      <c r="A4" s="196" t="s">
        <v>651</v>
      </c>
      <c r="B4" s="50"/>
      <c r="C4" s="275">
        <v>4746</v>
      </c>
      <c r="D4" s="50"/>
      <c r="E4" s="50"/>
      <c r="F4" s="50"/>
      <c r="G4" s="50"/>
    </row>
    <row r="5" spans="1:8" ht="20.5" x14ac:dyDescent="0.35">
      <c r="A5" s="198" t="s">
        <v>650</v>
      </c>
      <c r="B5" s="50"/>
      <c r="C5" s="50"/>
      <c r="D5" s="50"/>
      <c r="E5" s="50"/>
      <c r="F5" s="50"/>
      <c r="G5" s="50"/>
    </row>
    <row r="6" spans="1:8" ht="32" x14ac:dyDescent="0.35">
      <c r="A6" s="123" t="s">
        <v>657</v>
      </c>
      <c r="B6" s="50"/>
      <c r="C6" s="50"/>
      <c r="D6" s="50"/>
      <c r="E6" s="50"/>
      <c r="F6" s="50"/>
      <c r="G6" s="50"/>
    </row>
    <row r="7" spans="1:8" ht="22" x14ac:dyDescent="0.35">
      <c r="A7" s="196" t="s">
        <v>653</v>
      </c>
      <c r="B7" s="50"/>
      <c r="C7" s="50"/>
      <c r="D7" s="50"/>
      <c r="E7" s="50"/>
      <c r="F7" s="50"/>
      <c r="G7" s="50"/>
    </row>
    <row r="8" spans="1:8" ht="30.5" x14ac:dyDescent="0.35">
      <c r="A8" s="27" t="s">
        <v>656</v>
      </c>
      <c r="B8" s="50"/>
      <c r="C8" s="50"/>
      <c r="D8" s="50"/>
      <c r="E8" s="50"/>
      <c r="F8" s="50"/>
      <c r="G8" s="50"/>
    </row>
    <row r="9" spans="1:8" ht="22" x14ac:dyDescent="0.35">
      <c r="A9" s="196" t="s">
        <v>658</v>
      </c>
      <c r="B9" s="50"/>
      <c r="C9" s="50"/>
      <c r="D9" s="50"/>
      <c r="E9" s="50"/>
      <c r="F9" s="50"/>
      <c r="G9" s="50"/>
    </row>
    <row r="10" spans="1:8" ht="21.5" x14ac:dyDescent="0.35">
      <c r="A10" s="196" t="s">
        <v>659</v>
      </c>
      <c r="B10" s="50"/>
      <c r="C10" s="50"/>
      <c r="D10" s="50"/>
      <c r="E10" s="50"/>
      <c r="F10" s="50"/>
      <c r="G10" s="50"/>
    </row>
    <row r="11" spans="1:8" ht="20.5" x14ac:dyDescent="0.35">
      <c r="A11" s="119" t="s">
        <v>714</v>
      </c>
      <c r="B11" s="50"/>
      <c r="C11" s="50"/>
      <c r="D11" s="50"/>
      <c r="E11" s="50"/>
      <c r="F11" s="50"/>
      <c r="G11" s="50"/>
    </row>
    <row r="12" spans="1:8" ht="30" x14ac:dyDescent="0.35">
      <c r="A12" s="119" t="s">
        <v>716</v>
      </c>
      <c r="B12" s="50"/>
      <c r="C12" s="50"/>
      <c r="D12" s="50"/>
      <c r="E12" s="50"/>
      <c r="F12" s="50"/>
      <c r="G12" s="50"/>
    </row>
    <row r="13" spans="1:8" ht="30.5" x14ac:dyDescent="0.35">
      <c r="A13" s="82" t="s">
        <v>715</v>
      </c>
      <c r="B13" s="50"/>
      <c r="C13" s="50"/>
      <c r="D13" s="50"/>
      <c r="E13" s="50"/>
      <c r="F13" s="50"/>
      <c r="G13" s="50"/>
    </row>
    <row r="14" spans="1:8" x14ac:dyDescent="0.35">
      <c r="A14" s="194"/>
      <c r="B14" s="50"/>
      <c r="C14" s="50"/>
      <c r="D14" s="50"/>
      <c r="E14" s="50"/>
      <c r="F14" s="50"/>
      <c r="G14" s="50"/>
    </row>
    <row r="15" spans="1:8" s="278" customFormat="1" x14ac:dyDescent="0.35">
      <c r="A15" s="276"/>
      <c r="B15" s="277"/>
      <c r="C15" s="277"/>
      <c r="D15" s="277"/>
      <c r="E15" s="277"/>
      <c r="F15" s="277"/>
      <c r="G15" s="277"/>
    </row>
    <row r="16" spans="1:8" s="278" customFormat="1" x14ac:dyDescent="0.35">
      <c r="A16" s="276"/>
      <c r="B16" s="277"/>
      <c r="C16" s="277"/>
      <c r="D16" s="277"/>
      <c r="E16" s="277"/>
      <c r="F16" s="277"/>
      <c r="G16" s="277"/>
    </row>
    <row r="17" spans="1:7" s="278" customFormat="1" x14ac:dyDescent="0.35">
      <c r="A17" s="279" t="s">
        <v>588</v>
      </c>
      <c r="B17" s="280"/>
      <c r="C17" s="280"/>
      <c r="D17" s="280"/>
      <c r="E17" s="280"/>
      <c r="F17" s="280"/>
      <c r="G17" s="280"/>
    </row>
    <row r="18" spans="1:7" s="278" customFormat="1" x14ac:dyDescent="0.35">
      <c r="A18" s="281" t="s">
        <v>710</v>
      </c>
      <c r="B18" s="280"/>
      <c r="C18" s="280"/>
      <c r="D18" s="280"/>
      <c r="E18" s="280"/>
      <c r="F18" s="280"/>
      <c r="G18" s="280"/>
    </row>
    <row r="19" spans="1:7" s="278" customFormat="1" x14ac:dyDescent="0.35">
      <c r="A19" s="281" t="s">
        <v>711</v>
      </c>
      <c r="B19" s="280"/>
      <c r="C19" s="280"/>
      <c r="D19" s="280"/>
      <c r="E19" s="280"/>
      <c r="F19" s="280"/>
      <c r="G19" s="280"/>
    </row>
    <row r="20" spans="1:7" s="278" customFormat="1" x14ac:dyDescent="0.35">
      <c r="A20" s="281" t="s">
        <v>712</v>
      </c>
      <c r="B20" s="280"/>
      <c r="C20" s="280"/>
      <c r="D20" s="280"/>
      <c r="E20" s="280"/>
      <c r="F20" s="280"/>
      <c r="G20" s="280"/>
    </row>
    <row r="21" spans="1:7" s="278" customFormat="1" x14ac:dyDescent="0.35">
      <c r="A21" s="281" t="s">
        <v>589</v>
      </c>
      <c r="B21" s="280"/>
      <c r="C21" s="280"/>
      <c r="D21" s="280"/>
      <c r="E21" s="280"/>
      <c r="F21" s="280"/>
      <c r="G21" s="280"/>
    </row>
    <row r="22" spans="1:7" s="278" customFormat="1" x14ac:dyDescent="0.35">
      <c r="A22" s="281" t="s">
        <v>590</v>
      </c>
      <c r="B22" s="280"/>
      <c r="C22" s="280"/>
      <c r="D22" s="280"/>
      <c r="E22" s="280"/>
      <c r="F22" s="280"/>
      <c r="G22" s="28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78"/>
  <sheetViews>
    <sheetView topLeftCell="A3" workbookViewId="0">
      <selection activeCell="A2" sqref="A2:E278"/>
    </sheetView>
  </sheetViews>
  <sheetFormatPr defaultRowHeight="14.5" x14ac:dyDescent="0.35"/>
  <cols>
    <col min="2" max="2" width="67.453125" bestFit="1" customWidth="1"/>
    <col min="3" max="3" width="49.453125" style="361" bestFit="1" customWidth="1"/>
    <col min="4" max="4" width="21.453125" style="361" customWidth="1"/>
    <col min="5" max="5" width="59.7265625" style="361" bestFit="1" customWidth="1"/>
    <col min="6" max="6" width="19.81640625" customWidth="1"/>
  </cols>
  <sheetData>
    <row r="2" spans="1:6" x14ac:dyDescent="0.35">
      <c r="A2" t="s">
        <v>939</v>
      </c>
      <c r="B2" t="s">
        <v>728</v>
      </c>
      <c r="C2" s="361" t="s">
        <v>730</v>
      </c>
      <c r="D2" s="361" t="s">
        <v>731</v>
      </c>
      <c r="E2" s="361" t="s">
        <v>593</v>
      </c>
      <c r="F2" t="s">
        <v>729</v>
      </c>
    </row>
    <row r="3" spans="1:6" x14ac:dyDescent="0.35">
      <c r="A3" t="s">
        <v>934</v>
      </c>
      <c r="B3" s="62" t="s">
        <v>99</v>
      </c>
      <c r="C3" s="232" t="s">
        <v>100</v>
      </c>
      <c r="D3" s="232" t="s">
        <v>12</v>
      </c>
      <c r="E3" s="414" t="s">
        <v>457</v>
      </c>
    </row>
    <row r="4" spans="1:6" ht="20" x14ac:dyDescent="0.35">
      <c r="A4" t="s">
        <v>934</v>
      </c>
      <c r="B4" s="70" t="s">
        <v>58</v>
      </c>
      <c r="C4" s="233" t="s">
        <v>104</v>
      </c>
      <c r="D4" s="233" t="s">
        <v>105</v>
      </c>
      <c r="E4" s="414" t="s">
        <v>732</v>
      </c>
    </row>
    <row r="5" spans="1:6" x14ac:dyDescent="0.35">
      <c r="A5" t="s">
        <v>934</v>
      </c>
      <c r="B5" s="62" t="s">
        <v>106</v>
      </c>
      <c r="C5" s="232">
        <v>90</v>
      </c>
      <c r="D5" s="396">
        <v>119</v>
      </c>
      <c r="E5" s="414" t="s">
        <v>733</v>
      </c>
    </row>
    <row r="6" spans="1:6" x14ac:dyDescent="0.35">
      <c r="A6" t="s">
        <v>934</v>
      </c>
      <c r="B6" s="62" t="s">
        <v>54</v>
      </c>
      <c r="C6" s="232">
        <v>414</v>
      </c>
      <c r="D6" s="397">
        <v>0</v>
      </c>
      <c r="E6" s="414" t="s">
        <v>734</v>
      </c>
    </row>
    <row r="7" spans="1:6" x14ac:dyDescent="0.35">
      <c r="A7" t="s">
        <v>934</v>
      </c>
      <c r="B7" s="62" t="s">
        <v>108</v>
      </c>
      <c r="C7" s="232">
        <v>18</v>
      </c>
      <c r="D7" s="397" t="s">
        <v>9</v>
      </c>
      <c r="E7" s="414" t="s">
        <v>735</v>
      </c>
    </row>
    <row r="8" spans="1:6" x14ac:dyDescent="0.35">
      <c r="A8" t="s">
        <v>934</v>
      </c>
      <c r="B8" s="62" t="s">
        <v>56</v>
      </c>
      <c r="C8" s="232" t="s">
        <v>110</v>
      </c>
      <c r="D8" s="397">
        <v>492</v>
      </c>
      <c r="E8" s="414" t="s">
        <v>736</v>
      </c>
    </row>
    <row r="9" spans="1:6" x14ac:dyDescent="0.35">
      <c r="A9" t="s">
        <v>934</v>
      </c>
      <c r="B9" s="62" t="s">
        <v>107</v>
      </c>
      <c r="C9" s="232">
        <v>50</v>
      </c>
      <c r="D9" s="398" t="s">
        <v>9</v>
      </c>
      <c r="E9" s="414" t="s">
        <v>737</v>
      </c>
    </row>
    <row r="10" spans="1:6" x14ac:dyDescent="0.35">
      <c r="A10" t="s">
        <v>934</v>
      </c>
      <c r="B10" s="31" t="s">
        <v>114</v>
      </c>
      <c r="C10" s="362" t="s">
        <v>115</v>
      </c>
      <c r="D10" s="362">
        <v>1701</v>
      </c>
      <c r="E10" s="414" t="s">
        <v>738</v>
      </c>
    </row>
    <row r="11" spans="1:6" x14ac:dyDescent="0.35">
      <c r="A11" t="s">
        <v>934</v>
      </c>
      <c r="B11" s="31" t="s">
        <v>116</v>
      </c>
      <c r="C11" s="362" t="s">
        <v>117</v>
      </c>
      <c r="D11" s="362">
        <v>840</v>
      </c>
      <c r="E11" s="414" t="s">
        <v>739</v>
      </c>
    </row>
    <row r="12" spans="1:6" x14ac:dyDescent="0.35">
      <c r="A12" t="s">
        <v>934</v>
      </c>
      <c r="B12" s="31" t="s">
        <v>118</v>
      </c>
      <c r="C12" s="362" t="s">
        <v>119</v>
      </c>
      <c r="D12" s="362">
        <v>500</v>
      </c>
      <c r="E12" s="414" t="s">
        <v>740</v>
      </c>
    </row>
    <row r="13" spans="1:6" x14ac:dyDescent="0.35">
      <c r="A13" t="s">
        <v>934</v>
      </c>
      <c r="B13" s="31" t="s">
        <v>120</v>
      </c>
      <c r="C13" s="362" t="s">
        <v>121</v>
      </c>
      <c r="D13" s="362" t="s">
        <v>122</v>
      </c>
      <c r="E13" s="414" t="s">
        <v>741</v>
      </c>
    </row>
    <row r="14" spans="1:6" x14ac:dyDescent="0.35">
      <c r="A14" t="s">
        <v>934</v>
      </c>
      <c r="B14" s="31" t="s">
        <v>123</v>
      </c>
      <c r="C14" s="362" t="s">
        <v>124</v>
      </c>
      <c r="D14" s="362">
        <v>158</v>
      </c>
      <c r="E14" s="414" t="s">
        <v>742</v>
      </c>
    </row>
    <row r="15" spans="1:6" x14ac:dyDescent="0.35">
      <c r="A15" t="s">
        <v>934</v>
      </c>
      <c r="B15" s="31" t="s">
        <v>125</v>
      </c>
      <c r="C15" s="362" t="s">
        <v>126</v>
      </c>
      <c r="D15" s="362">
        <v>430</v>
      </c>
      <c r="E15" s="414" t="s">
        <v>743</v>
      </c>
    </row>
    <row r="16" spans="1:6" x14ac:dyDescent="0.35">
      <c r="A16" t="s">
        <v>934</v>
      </c>
      <c r="B16" s="31" t="s">
        <v>127</v>
      </c>
      <c r="C16" s="362" t="s">
        <v>128</v>
      </c>
      <c r="D16" s="362">
        <v>506</v>
      </c>
      <c r="E16" s="414" t="s">
        <v>744</v>
      </c>
    </row>
    <row r="17" spans="1:5" x14ac:dyDescent="0.35">
      <c r="A17" t="s">
        <v>648</v>
      </c>
      <c r="B17" s="105" t="s">
        <v>273</v>
      </c>
      <c r="C17" s="363" t="s">
        <v>594</v>
      </c>
      <c r="D17" s="399">
        <v>421</v>
      </c>
      <c r="E17" s="415" t="s">
        <v>478</v>
      </c>
    </row>
    <row r="18" spans="1:5" x14ac:dyDescent="0.35">
      <c r="A18" t="s">
        <v>648</v>
      </c>
      <c r="B18" s="105" t="s">
        <v>275</v>
      </c>
      <c r="C18" s="364">
        <v>32</v>
      </c>
      <c r="D18" s="399">
        <v>321</v>
      </c>
      <c r="E18" s="415" t="s">
        <v>478</v>
      </c>
    </row>
    <row r="19" spans="1:5" x14ac:dyDescent="0.35">
      <c r="A19" t="s">
        <v>648</v>
      </c>
      <c r="B19" s="105" t="s">
        <v>276</v>
      </c>
      <c r="C19" s="364">
        <v>20</v>
      </c>
      <c r="D19" s="399">
        <v>155</v>
      </c>
      <c r="E19" s="415" t="s">
        <v>478</v>
      </c>
    </row>
    <row r="20" spans="1:5" x14ac:dyDescent="0.35">
      <c r="A20" t="s">
        <v>648</v>
      </c>
      <c r="B20" s="105" t="s">
        <v>303</v>
      </c>
      <c r="C20" s="364">
        <v>7</v>
      </c>
      <c r="D20" s="399">
        <v>159</v>
      </c>
      <c r="E20" s="415" t="s">
        <v>478</v>
      </c>
    </row>
    <row r="21" spans="1:5" x14ac:dyDescent="0.35">
      <c r="A21" t="s">
        <v>648</v>
      </c>
      <c r="B21" s="105" t="s">
        <v>307</v>
      </c>
      <c r="C21" s="364">
        <v>20</v>
      </c>
      <c r="D21" s="400">
        <v>315</v>
      </c>
      <c r="E21" s="415" t="s">
        <v>478</v>
      </c>
    </row>
    <row r="22" spans="1:5" ht="15.5" x14ac:dyDescent="0.35">
      <c r="A22" t="s">
        <v>745</v>
      </c>
      <c r="B22" s="288" t="s">
        <v>683</v>
      </c>
      <c r="C22" s="365">
        <v>10</v>
      </c>
      <c r="D22" s="401">
        <v>290</v>
      </c>
      <c r="E22" s="415" t="s">
        <v>458</v>
      </c>
    </row>
    <row r="23" spans="1:5" x14ac:dyDescent="0.35">
      <c r="A23" t="s">
        <v>745</v>
      </c>
      <c r="B23" s="15" t="s">
        <v>10</v>
      </c>
      <c r="C23" s="366" t="s">
        <v>624</v>
      </c>
      <c r="D23" s="379">
        <v>847</v>
      </c>
      <c r="E23" s="415" t="s">
        <v>747</v>
      </c>
    </row>
    <row r="24" spans="1:5" x14ac:dyDescent="0.35">
      <c r="A24" t="s">
        <v>745</v>
      </c>
      <c r="B24" s="2" t="s">
        <v>11</v>
      </c>
      <c r="C24" s="366" t="s">
        <v>624</v>
      </c>
      <c r="D24" s="379">
        <v>841</v>
      </c>
      <c r="E24" s="415" t="s">
        <v>748</v>
      </c>
    </row>
    <row r="25" spans="1:5" x14ac:dyDescent="0.35">
      <c r="A25" t="s">
        <v>745</v>
      </c>
      <c r="B25" s="2" t="s">
        <v>13</v>
      </c>
      <c r="C25" s="366">
        <v>30</v>
      </c>
      <c r="D25" s="379">
        <v>584</v>
      </c>
      <c r="E25" s="415" t="s">
        <v>749</v>
      </c>
    </row>
    <row r="26" spans="1:5" x14ac:dyDescent="0.35">
      <c r="A26" t="s">
        <v>745</v>
      </c>
      <c r="B26" s="289" t="s">
        <v>14</v>
      </c>
      <c r="C26" s="367">
        <v>50</v>
      </c>
      <c r="D26" s="402" t="s">
        <v>15</v>
      </c>
      <c r="E26" s="415" t="s">
        <v>750</v>
      </c>
    </row>
    <row r="27" spans="1:5" x14ac:dyDescent="0.35">
      <c r="A27" t="s">
        <v>745</v>
      </c>
      <c r="B27" s="2" t="s">
        <v>16</v>
      </c>
      <c r="C27" s="368">
        <v>37</v>
      </c>
      <c r="D27" s="379">
        <v>412</v>
      </c>
      <c r="E27" s="415" t="s">
        <v>751</v>
      </c>
    </row>
    <row r="28" spans="1:5" x14ac:dyDescent="0.35">
      <c r="A28" t="s">
        <v>745</v>
      </c>
      <c r="B28" s="2" t="s">
        <v>18</v>
      </c>
      <c r="C28" s="233">
        <v>25</v>
      </c>
      <c r="D28" s="379">
        <v>1109</v>
      </c>
      <c r="E28" s="415" t="s">
        <v>752</v>
      </c>
    </row>
    <row r="29" spans="1:5" x14ac:dyDescent="0.35">
      <c r="A29" t="s">
        <v>745</v>
      </c>
      <c r="B29" s="293" t="s">
        <v>19</v>
      </c>
      <c r="C29" s="367">
        <v>60</v>
      </c>
      <c r="D29" s="402">
        <v>2721</v>
      </c>
      <c r="E29" s="415" t="s">
        <v>753</v>
      </c>
    </row>
    <row r="30" spans="1:5" x14ac:dyDescent="0.35">
      <c r="A30" t="s">
        <v>745</v>
      </c>
      <c r="B30" s="17" t="s">
        <v>20</v>
      </c>
      <c r="C30" s="233">
        <v>70</v>
      </c>
      <c r="D30" s="403">
        <v>987</v>
      </c>
      <c r="E30" s="415" t="s">
        <v>754</v>
      </c>
    </row>
    <row r="31" spans="1:5" x14ac:dyDescent="0.35">
      <c r="A31" t="s">
        <v>745</v>
      </c>
      <c r="B31" s="15" t="s">
        <v>21</v>
      </c>
      <c r="C31" s="366">
        <v>50</v>
      </c>
      <c r="D31" s="379">
        <v>586</v>
      </c>
      <c r="E31" s="415" t="s">
        <v>755</v>
      </c>
    </row>
    <row r="32" spans="1:5" x14ac:dyDescent="0.35">
      <c r="A32" t="s">
        <v>745</v>
      </c>
      <c r="B32" s="15" t="s">
        <v>22</v>
      </c>
      <c r="C32" s="369">
        <v>20</v>
      </c>
      <c r="D32" s="379">
        <v>173</v>
      </c>
      <c r="E32" s="415" t="s">
        <v>756</v>
      </c>
    </row>
    <row r="33" spans="1:5" x14ac:dyDescent="0.35">
      <c r="A33" t="s">
        <v>745</v>
      </c>
      <c r="B33" s="15" t="s">
        <v>25</v>
      </c>
      <c r="C33" s="368">
        <v>11</v>
      </c>
      <c r="D33" s="379">
        <v>63</v>
      </c>
      <c r="E33" s="415" t="s">
        <v>757</v>
      </c>
    </row>
    <row r="34" spans="1:5" x14ac:dyDescent="0.35">
      <c r="A34" t="s">
        <v>745</v>
      </c>
      <c r="B34" s="15" t="s">
        <v>26</v>
      </c>
      <c r="C34" s="366">
        <v>6</v>
      </c>
      <c r="D34" s="379">
        <v>125</v>
      </c>
      <c r="E34" s="415" t="s">
        <v>758</v>
      </c>
    </row>
    <row r="35" spans="1:5" x14ac:dyDescent="0.35">
      <c r="A35" t="s">
        <v>745</v>
      </c>
      <c r="B35" s="15" t="s">
        <v>27</v>
      </c>
      <c r="C35" s="366">
        <v>40</v>
      </c>
      <c r="D35" s="379">
        <v>332</v>
      </c>
      <c r="E35" s="415" t="s">
        <v>759</v>
      </c>
    </row>
    <row r="36" spans="1:5" x14ac:dyDescent="0.35">
      <c r="A36" t="s">
        <v>745</v>
      </c>
      <c r="B36" s="15" t="s">
        <v>29</v>
      </c>
      <c r="C36" s="366">
        <v>0</v>
      </c>
      <c r="D36" s="379">
        <v>197</v>
      </c>
      <c r="E36" s="415" t="s">
        <v>760</v>
      </c>
    </row>
    <row r="37" spans="1:5" x14ac:dyDescent="0.35">
      <c r="A37" t="s">
        <v>745</v>
      </c>
      <c r="B37" s="21" t="s">
        <v>34</v>
      </c>
      <c r="C37" s="370">
        <v>40</v>
      </c>
      <c r="D37" s="379">
        <v>12</v>
      </c>
      <c r="E37" s="415" t="s">
        <v>761</v>
      </c>
    </row>
    <row r="38" spans="1:5" x14ac:dyDescent="0.35">
      <c r="A38" t="s">
        <v>745</v>
      </c>
      <c r="B38" s="21" t="s">
        <v>36</v>
      </c>
      <c r="C38" s="371">
        <v>76</v>
      </c>
      <c r="D38" s="404">
        <v>737</v>
      </c>
      <c r="E38" s="415" t="s">
        <v>762</v>
      </c>
    </row>
    <row r="39" spans="1:5" x14ac:dyDescent="0.35">
      <c r="A39" t="s">
        <v>745</v>
      </c>
      <c r="B39" s="21" t="s">
        <v>37</v>
      </c>
      <c r="C39" s="372">
        <v>60</v>
      </c>
      <c r="D39" s="379">
        <v>999</v>
      </c>
      <c r="E39" s="415" t="s">
        <v>763</v>
      </c>
    </row>
    <row r="40" spans="1:5" x14ac:dyDescent="0.35">
      <c r="A40" t="s">
        <v>745</v>
      </c>
      <c r="B40" s="27" t="s">
        <v>38</v>
      </c>
      <c r="C40" s="373">
        <v>38</v>
      </c>
      <c r="D40" s="379">
        <v>854</v>
      </c>
      <c r="E40" s="415" t="s">
        <v>764</v>
      </c>
    </row>
    <row r="41" spans="1:5" x14ac:dyDescent="0.35">
      <c r="A41" t="s">
        <v>745</v>
      </c>
      <c r="B41" s="27" t="s">
        <v>39</v>
      </c>
      <c r="C41" s="373">
        <v>22</v>
      </c>
      <c r="D41" s="379">
        <v>619</v>
      </c>
      <c r="E41" s="415" t="s">
        <v>765</v>
      </c>
    </row>
    <row r="42" spans="1:5" x14ac:dyDescent="0.35">
      <c r="A42" t="s">
        <v>745</v>
      </c>
      <c r="B42" s="27" t="s">
        <v>40</v>
      </c>
      <c r="C42" s="374">
        <v>2</v>
      </c>
      <c r="D42" s="405">
        <v>71</v>
      </c>
      <c r="E42" s="415" t="s">
        <v>766</v>
      </c>
    </row>
    <row r="43" spans="1:5" x14ac:dyDescent="0.35">
      <c r="A43" t="s">
        <v>745</v>
      </c>
      <c r="B43" s="2" t="s">
        <v>41</v>
      </c>
      <c r="C43" s="375">
        <v>120</v>
      </c>
      <c r="D43" s="379">
        <v>500</v>
      </c>
      <c r="E43" s="415" t="s">
        <v>767</v>
      </c>
    </row>
    <row r="44" spans="1:5" x14ac:dyDescent="0.35">
      <c r="A44" t="s">
        <v>745</v>
      </c>
      <c r="B44" s="2" t="s">
        <v>43</v>
      </c>
      <c r="C44" s="375">
        <v>11</v>
      </c>
      <c r="D44" s="379">
        <v>62</v>
      </c>
      <c r="E44" s="415" t="s">
        <v>768</v>
      </c>
    </row>
    <row r="45" spans="1:5" x14ac:dyDescent="0.35">
      <c r="A45" t="s">
        <v>745</v>
      </c>
      <c r="B45" s="31" t="s">
        <v>48</v>
      </c>
      <c r="C45" s="376">
        <v>13</v>
      </c>
      <c r="D45" s="406">
        <v>96</v>
      </c>
      <c r="E45" s="415" t="s">
        <v>769</v>
      </c>
    </row>
    <row r="46" spans="1:5" x14ac:dyDescent="0.35">
      <c r="A46" t="s">
        <v>745</v>
      </c>
      <c r="B46" s="38" t="s">
        <v>53</v>
      </c>
      <c r="C46" s="377">
        <v>12</v>
      </c>
      <c r="D46" s="379">
        <v>691</v>
      </c>
      <c r="E46" s="415" t="s">
        <v>770</v>
      </c>
    </row>
    <row r="47" spans="1:5" x14ac:dyDescent="0.35">
      <c r="A47" t="s">
        <v>745</v>
      </c>
      <c r="B47" s="38" t="s">
        <v>54</v>
      </c>
      <c r="C47" s="374">
        <v>25</v>
      </c>
      <c r="D47" s="379">
        <v>359</v>
      </c>
      <c r="E47" s="415" t="s">
        <v>771</v>
      </c>
    </row>
    <row r="48" spans="1:5" x14ac:dyDescent="0.35">
      <c r="A48" t="s">
        <v>745</v>
      </c>
      <c r="B48" s="38" t="s">
        <v>55</v>
      </c>
      <c r="C48" s="374">
        <v>8</v>
      </c>
      <c r="D48" s="379">
        <v>246</v>
      </c>
      <c r="E48" s="415" t="s">
        <v>772</v>
      </c>
    </row>
    <row r="49" spans="1:5" x14ac:dyDescent="0.35">
      <c r="A49" t="s">
        <v>745</v>
      </c>
      <c r="B49" s="38" t="s">
        <v>56</v>
      </c>
      <c r="C49" s="374">
        <v>37</v>
      </c>
      <c r="D49" s="379">
        <v>1556</v>
      </c>
      <c r="E49" s="415" t="s">
        <v>773</v>
      </c>
    </row>
    <row r="50" spans="1:5" x14ac:dyDescent="0.35">
      <c r="A50" t="s">
        <v>745</v>
      </c>
      <c r="B50" s="38" t="s">
        <v>57</v>
      </c>
      <c r="C50" s="374">
        <v>10</v>
      </c>
      <c r="D50" s="405">
        <v>834</v>
      </c>
      <c r="E50" s="415" t="s">
        <v>774</v>
      </c>
    </row>
    <row r="51" spans="1:5" x14ac:dyDescent="0.35">
      <c r="A51" t="s">
        <v>745</v>
      </c>
      <c r="B51" s="38" t="s">
        <v>58</v>
      </c>
      <c r="C51" s="378">
        <v>10</v>
      </c>
      <c r="D51" s="405">
        <v>654</v>
      </c>
      <c r="E51" s="415" t="s">
        <v>775</v>
      </c>
    </row>
    <row r="52" spans="1:5" x14ac:dyDescent="0.35">
      <c r="A52" t="s">
        <v>745</v>
      </c>
      <c r="B52" s="38" t="s">
        <v>59</v>
      </c>
      <c r="C52" s="374">
        <v>0</v>
      </c>
      <c r="D52" s="379">
        <v>33</v>
      </c>
      <c r="E52" s="415" t="s">
        <v>776</v>
      </c>
    </row>
    <row r="53" spans="1:5" x14ac:dyDescent="0.35">
      <c r="A53" t="s">
        <v>745</v>
      </c>
      <c r="B53" s="44" t="s">
        <v>64</v>
      </c>
      <c r="C53" s="374">
        <v>0</v>
      </c>
      <c r="D53" s="407">
        <v>685</v>
      </c>
      <c r="E53" s="415" t="s">
        <v>777</v>
      </c>
    </row>
    <row r="54" spans="1:5" x14ac:dyDescent="0.35">
      <c r="A54" t="s">
        <v>745</v>
      </c>
      <c r="B54" s="44" t="s">
        <v>65</v>
      </c>
      <c r="C54" s="374">
        <v>0</v>
      </c>
      <c r="D54" s="407">
        <v>300</v>
      </c>
      <c r="E54" s="415" t="s">
        <v>778</v>
      </c>
    </row>
    <row r="55" spans="1:5" x14ac:dyDescent="0.35">
      <c r="A55" t="s">
        <v>745</v>
      </c>
      <c r="B55" s="44" t="s">
        <v>66</v>
      </c>
      <c r="C55" s="374">
        <v>0</v>
      </c>
      <c r="D55" s="380">
        <v>0</v>
      </c>
      <c r="E55" s="415" t="s">
        <v>779</v>
      </c>
    </row>
    <row r="56" spans="1:5" x14ac:dyDescent="0.35">
      <c r="A56" t="s">
        <v>745</v>
      </c>
      <c r="B56" s="44" t="s">
        <v>67</v>
      </c>
      <c r="C56" s="374">
        <v>0</v>
      </c>
      <c r="D56" s="407">
        <v>4</v>
      </c>
      <c r="E56" s="415" t="s">
        <v>780</v>
      </c>
    </row>
    <row r="57" spans="1:5" x14ac:dyDescent="0.35">
      <c r="A57" t="s">
        <v>745</v>
      </c>
      <c r="B57" s="44" t="s">
        <v>68</v>
      </c>
      <c r="C57" s="374">
        <v>0</v>
      </c>
      <c r="D57" s="407">
        <v>223</v>
      </c>
      <c r="E57" s="415" t="s">
        <v>781</v>
      </c>
    </row>
    <row r="58" spans="1:5" x14ac:dyDescent="0.35">
      <c r="A58" t="s">
        <v>745</v>
      </c>
      <c r="B58" s="44" t="s">
        <v>69</v>
      </c>
      <c r="C58" s="374">
        <v>0</v>
      </c>
      <c r="D58" s="407">
        <v>258</v>
      </c>
      <c r="E58" s="415" t="s">
        <v>782</v>
      </c>
    </row>
    <row r="59" spans="1:5" x14ac:dyDescent="0.35">
      <c r="A59" t="s">
        <v>745</v>
      </c>
      <c r="B59" s="44" t="s">
        <v>70</v>
      </c>
      <c r="C59" s="374">
        <v>0</v>
      </c>
      <c r="D59" s="407">
        <v>179</v>
      </c>
      <c r="E59" s="415" t="s">
        <v>783</v>
      </c>
    </row>
    <row r="60" spans="1:5" x14ac:dyDescent="0.35">
      <c r="A60" t="s">
        <v>745</v>
      </c>
      <c r="B60" s="44" t="s">
        <v>71</v>
      </c>
      <c r="C60" s="374">
        <v>0</v>
      </c>
      <c r="D60" s="407">
        <v>0</v>
      </c>
      <c r="E60" s="415" t="s">
        <v>784</v>
      </c>
    </row>
    <row r="61" spans="1:5" x14ac:dyDescent="0.35">
      <c r="A61" t="s">
        <v>745</v>
      </c>
      <c r="B61" s="44" t="s">
        <v>72</v>
      </c>
      <c r="C61" s="374">
        <v>0</v>
      </c>
      <c r="D61" s="407">
        <v>383</v>
      </c>
      <c r="E61" s="415" t="s">
        <v>785</v>
      </c>
    </row>
    <row r="62" spans="1:5" x14ac:dyDescent="0.35">
      <c r="A62" t="s">
        <v>745</v>
      </c>
      <c r="B62" s="44" t="s">
        <v>73</v>
      </c>
      <c r="C62" s="374">
        <v>0</v>
      </c>
      <c r="D62" s="380">
        <v>0</v>
      </c>
      <c r="E62" s="415" t="s">
        <v>786</v>
      </c>
    </row>
    <row r="63" spans="1:5" x14ac:dyDescent="0.35">
      <c r="A63" t="s">
        <v>745</v>
      </c>
      <c r="B63" s="44" t="s">
        <v>74</v>
      </c>
      <c r="C63" s="374">
        <v>0</v>
      </c>
      <c r="D63" s="407">
        <v>0</v>
      </c>
      <c r="E63" s="415" t="s">
        <v>787</v>
      </c>
    </row>
    <row r="64" spans="1:5" x14ac:dyDescent="0.35">
      <c r="A64" t="s">
        <v>745</v>
      </c>
      <c r="B64" s="44" t="s">
        <v>75</v>
      </c>
      <c r="C64" s="374">
        <v>0</v>
      </c>
      <c r="D64" s="407">
        <v>100</v>
      </c>
      <c r="E64" s="415" t="s">
        <v>788</v>
      </c>
    </row>
    <row r="65" spans="1:5" x14ac:dyDescent="0.35">
      <c r="A65" t="s">
        <v>745</v>
      </c>
      <c r="B65" s="38" t="s">
        <v>79</v>
      </c>
      <c r="C65" s="374">
        <v>0</v>
      </c>
      <c r="D65" s="379">
        <v>136</v>
      </c>
      <c r="E65" s="415" t="s">
        <v>789</v>
      </c>
    </row>
    <row r="66" spans="1:5" x14ac:dyDescent="0.35">
      <c r="A66" t="s">
        <v>745</v>
      </c>
      <c r="B66" s="38" t="s">
        <v>77</v>
      </c>
      <c r="C66" s="374">
        <v>0</v>
      </c>
      <c r="D66" s="379">
        <v>240</v>
      </c>
      <c r="E66" s="415" t="s">
        <v>790</v>
      </c>
    </row>
    <row r="67" spans="1:5" x14ac:dyDescent="0.35">
      <c r="A67" t="s">
        <v>745</v>
      </c>
      <c r="B67" s="38" t="s">
        <v>78</v>
      </c>
      <c r="C67" s="374">
        <v>0</v>
      </c>
      <c r="D67" s="379">
        <v>137</v>
      </c>
      <c r="E67" s="415" t="s">
        <v>791</v>
      </c>
    </row>
    <row r="68" spans="1:5" x14ac:dyDescent="0.35">
      <c r="A68" t="s">
        <v>745</v>
      </c>
      <c r="B68" s="38" t="s">
        <v>76</v>
      </c>
      <c r="C68" s="374">
        <v>0</v>
      </c>
      <c r="D68" s="379">
        <v>180</v>
      </c>
      <c r="E68" s="415" t="s">
        <v>792</v>
      </c>
    </row>
    <row r="69" spans="1:5" x14ac:dyDescent="0.35">
      <c r="A69" t="s">
        <v>745</v>
      </c>
      <c r="B69" s="46" t="s">
        <v>83</v>
      </c>
      <c r="C69" s="375">
        <v>5</v>
      </c>
      <c r="D69" s="386">
        <v>15</v>
      </c>
      <c r="E69" s="415" t="s">
        <v>793</v>
      </c>
    </row>
    <row r="70" spans="1:5" x14ac:dyDescent="0.35">
      <c r="A70" t="s">
        <v>745</v>
      </c>
      <c r="B70" s="46" t="s">
        <v>84</v>
      </c>
      <c r="C70" s="380">
        <v>17</v>
      </c>
      <c r="D70" s="406">
        <v>202</v>
      </c>
      <c r="E70" s="415" t="s">
        <v>794</v>
      </c>
    </row>
    <row r="71" spans="1:5" x14ac:dyDescent="0.35">
      <c r="A71" t="s">
        <v>745</v>
      </c>
      <c r="B71" s="46" t="s">
        <v>85</v>
      </c>
      <c r="C71" s="376">
        <v>5</v>
      </c>
      <c r="D71" s="407">
        <v>11</v>
      </c>
      <c r="E71" s="415" t="s">
        <v>795</v>
      </c>
    </row>
    <row r="72" spans="1:5" x14ac:dyDescent="0.35">
      <c r="A72" t="s">
        <v>745</v>
      </c>
      <c r="B72" s="46" t="s">
        <v>86</v>
      </c>
      <c r="C72" s="375">
        <v>5</v>
      </c>
      <c r="D72" s="386">
        <v>13</v>
      </c>
      <c r="E72" s="415" t="s">
        <v>796</v>
      </c>
    </row>
    <row r="73" spans="1:5" x14ac:dyDescent="0.35">
      <c r="A73" t="s">
        <v>745</v>
      </c>
      <c r="B73" s="46" t="s">
        <v>87</v>
      </c>
      <c r="C73" s="380">
        <v>14</v>
      </c>
      <c r="D73" s="407">
        <v>23</v>
      </c>
      <c r="E73" s="415" t="s">
        <v>797</v>
      </c>
    </row>
    <row r="74" spans="1:5" x14ac:dyDescent="0.35">
      <c r="A74" t="s">
        <v>745</v>
      </c>
      <c r="B74" s="46" t="s">
        <v>88</v>
      </c>
      <c r="C74" s="375">
        <v>6</v>
      </c>
      <c r="D74" s="386">
        <v>27</v>
      </c>
      <c r="E74" s="415" t="s">
        <v>798</v>
      </c>
    </row>
    <row r="75" spans="1:5" x14ac:dyDescent="0.35">
      <c r="A75" t="s">
        <v>745</v>
      </c>
      <c r="B75" s="46" t="s">
        <v>89</v>
      </c>
      <c r="C75" s="381">
        <v>2</v>
      </c>
      <c r="D75" s="407">
        <v>71</v>
      </c>
      <c r="E75" s="415" t="s">
        <v>799</v>
      </c>
    </row>
    <row r="76" spans="1:5" x14ac:dyDescent="0.35">
      <c r="A76" t="s">
        <v>745</v>
      </c>
      <c r="B76" s="46" t="s">
        <v>90</v>
      </c>
      <c r="C76" s="376">
        <v>10</v>
      </c>
      <c r="D76" s="407">
        <v>45</v>
      </c>
      <c r="E76" s="415" t="s">
        <v>800</v>
      </c>
    </row>
    <row r="77" spans="1:5" x14ac:dyDescent="0.35">
      <c r="A77" t="s">
        <v>745</v>
      </c>
      <c r="B77" s="46" t="s">
        <v>91</v>
      </c>
      <c r="C77" s="376">
        <v>30</v>
      </c>
      <c r="D77" s="407">
        <v>199</v>
      </c>
      <c r="E77" s="415" t="s">
        <v>801</v>
      </c>
    </row>
    <row r="78" spans="1:5" x14ac:dyDescent="0.35">
      <c r="A78" t="s">
        <v>745</v>
      </c>
      <c r="B78" s="46" t="s">
        <v>92</v>
      </c>
      <c r="C78" s="376">
        <v>0</v>
      </c>
      <c r="D78" s="408">
        <v>2</v>
      </c>
      <c r="E78" s="415" t="s">
        <v>802</v>
      </c>
    </row>
    <row r="79" spans="1:5" x14ac:dyDescent="0.35">
      <c r="A79" t="s">
        <v>745</v>
      </c>
      <c r="B79" s="248" t="s">
        <v>93</v>
      </c>
      <c r="C79" s="382">
        <v>5</v>
      </c>
      <c r="D79" s="409">
        <v>29</v>
      </c>
      <c r="E79" s="415" t="s">
        <v>803</v>
      </c>
    </row>
    <row r="80" spans="1:5" x14ac:dyDescent="0.35">
      <c r="A80" t="s">
        <v>935</v>
      </c>
      <c r="B80" s="82" t="s">
        <v>132</v>
      </c>
      <c r="C80" s="383">
        <v>25</v>
      </c>
      <c r="D80" s="386">
        <f>213+0</f>
        <v>213</v>
      </c>
      <c r="E80" s="414" t="s">
        <v>459</v>
      </c>
    </row>
    <row r="81" spans="1:5" x14ac:dyDescent="0.35">
      <c r="A81" t="s">
        <v>935</v>
      </c>
      <c r="B81" s="82" t="s">
        <v>133</v>
      </c>
      <c r="C81" s="383">
        <v>30</v>
      </c>
      <c r="D81" s="386">
        <f>1+1405</f>
        <v>1406</v>
      </c>
      <c r="E81" s="414" t="s">
        <v>459</v>
      </c>
    </row>
    <row r="82" spans="1:5" x14ac:dyDescent="0.35">
      <c r="A82" t="s">
        <v>935</v>
      </c>
      <c r="B82" s="82" t="s">
        <v>134</v>
      </c>
      <c r="C82" s="384">
        <v>50</v>
      </c>
      <c r="D82" s="386">
        <v>79</v>
      </c>
      <c r="E82" s="414" t="s">
        <v>459</v>
      </c>
    </row>
    <row r="83" spans="1:5" x14ac:dyDescent="0.35">
      <c r="A83" t="s">
        <v>935</v>
      </c>
      <c r="B83" s="82" t="s">
        <v>135</v>
      </c>
      <c r="C83" s="385">
        <v>0</v>
      </c>
      <c r="D83" s="386">
        <v>1274</v>
      </c>
      <c r="E83" s="414" t="s">
        <v>459</v>
      </c>
    </row>
    <row r="84" spans="1:5" x14ac:dyDescent="0.35">
      <c r="A84" t="s">
        <v>935</v>
      </c>
      <c r="B84" s="82" t="s">
        <v>136</v>
      </c>
      <c r="C84" s="383">
        <v>25</v>
      </c>
      <c r="D84" s="386">
        <v>14</v>
      </c>
      <c r="E84" s="414" t="s">
        <v>459</v>
      </c>
    </row>
    <row r="85" spans="1:5" x14ac:dyDescent="0.35">
      <c r="A85" t="s">
        <v>935</v>
      </c>
      <c r="B85" s="82" t="s">
        <v>137</v>
      </c>
      <c r="C85" s="383">
        <v>0</v>
      </c>
      <c r="D85" s="386">
        <v>92</v>
      </c>
      <c r="E85" s="414" t="s">
        <v>459</v>
      </c>
    </row>
    <row r="86" spans="1:5" x14ac:dyDescent="0.35">
      <c r="A86" t="s">
        <v>935</v>
      </c>
      <c r="B86" s="82" t="s">
        <v>139</v>
      </c>
      <c r="C86" s="383">
        <v>50</v>
      </c>
      <c r="D86" s="386">
        <v>173</v>
      </c>
      <c r="E86" s="414" t="s">
        <v>459</v>
      </c>
    </row>
    <row r="87" spans="1:5" x14ac:dyDescent="0.35">
      <c r="A87" t="s">
        <v>935</v>
      </c>
      <c r="B87" s="82" t="s">
        <v>140</v>
      </c>
      <c r="C87" s="383">
        <v>20</v>
      </c>
      <c r="D87" s="386">
        <f>0+288+24</f>
        <v>312</v>
      </c>
      <c r="E87" s="414" t="s">
        <v>459</v>
      </c>
    </row>
    <row r="88" spans="1:5" x14ac:dyDescent="0.35">
      <c r="A88" t="s">
        <v>935</v>
      </c>
      <c r="B88" s="87" t="s">
        <v>141</v>
      </c>
      <c r="C88" s="386">
        <v>37</v>
      </c>
      <c r="D88" s="386">
        <v>100</v>
      </c>
      <c r="E88" s="414" t="s">
        <v>459</v>
      </c>
    </row>
    <row r="89" spans="1:5" x14ac:dyDescent="0.35">
      <c r="A89" t="s">
        <v>935</v>
      </c>
      <c r="B89" s="82" t="s">
        <v>142</v>
      </c>
      <c r="C89" s="383">
        <v>60</v>
      </c>
      <c r="D89" s="386">
        <v>306</v>
      </c>
      <c r="E89" s="414" t="s">
        <v>459</v>
      </c>
    </row>
    <row r="90" spans="1:5" x14ac:dyDescent="0.35">
      <c r="A90" t="s">
        <v>935</v>
      </c>
      <c r="B90" s="87" t="s">
        <v>143</v>
      </c>
      <c r="C90" s="383">
        <v>72</v>
      </c>
      <c r="D90" s="386">
        <v>629</v>
      </c>
      <c r="E90" s="414" t="s">
        <v>459</v>
      </c>
    </row>
    <row r="91" spans="1:5" x14ac:dyDescent="0.35">
      <c r="A91" t="s">
        <v>935</v>
      </c>
      <c r="B91" s="87" t="s">
        <v>144</v>
      </c>
      <c r="C91" s="383">
        <v>8</v>
      </c>
      <c r="D91" s="386">
        <f>1+168</f>
        <v>169</v>
      </c>
      <c r="E91" s="414" t="s">
        <v>459</v>
      </c>
    </row>
    <row r="92" spans="1:5" x14ac:dyDescent="0.35">
      <c r="A92" t="s">
        <v>935</v>
      </c>
      <c r="B92" s="82" t="s">
        <v>145</v>
      </c>
      <c r="C92" s="383">
        <v>120</v>
      </c>
      <c r="D92" s="386">
        <v>266</v>
      </c>
      <c r="E92" s="414" t="s">
        <v>459</v>
      </c>
    </row>
    <row r="93" spans="1:5" x14ac:dyDescent="0.35">
      <c r="A93" t="s">
        <v>935</v>
      </c>
      <c r="B93" s="87" t="s">
        <v>146</v>
      </c>
      <c r="C93" s="383">
        <v>31</v>
      </c>
      <c r="D93" s="386">
        <f>193</f>
        <v>193</v>
      </c>
      <c r="E93" s="414" t="s">
        <v>459</v>
      </c>
    </row>
    <row r="94" spans="1:5" x14ac:dyDescent="0.35">
      <c r="A94" t="s">
        <v>935</v>
      </c>
      <c r="B94" s="82" t="s">
        <v>147</v>
      </c>
      <c r="C94" s="387">
        <v>16</v>
      </c>
      <c r="D94" s="386">
        <f>1+223</f>
        <v>224</v>
      </c>
      <c r="E94" s="414" t="s">
        <v>459</v>
      </c>
    </row>
    <row r="95" spans="1:5" x14ac:dyDescent="0.35">
      <c r="A95" t="s">
        <v>935</v>
      </c>
      <c r="B95" s="82" t="s">
        <v>148</v>
      </c>
      <c r="C95" s="383">
        <v>85</v>
      </c>
      <c r="D95" s="386">
        <f>1+1289+1</f>
        <v>1291</v>
      </c>
      <c r="E95" s="414" t="s">
        <v>459</v>
      </c>
    </row>
    <row r="96" spans="1:5" x14ac:dyDescent="0.35">
      <c r="A96" t="s">
        <v>935</v>
      </c>
      <c r="B96" s="82" t="s">
        <v>149</v>
      </c>
      <c r="C96" s="385">
        <v>29</v>
      </c>
      <c r="D96" s="386">
        <v>87</v>
      </c>
      <c r="E96" s="414" t="s">
        <v>459</v>
      </c>
    </row>
    <row r="97" spans="1:5" x14ac:dyDescent="0.35">
      <c r="A97" t="s">
        <v>935</v>
      </c>
      <c r="B97" s="87" t="s">
        <v>150</v>
      </c>
      <c r="C97" s="386">
        <v>31</v>
      </c>
      <c r="D97" s="386">
        <v>110</v>
      </c>
      <c r="E97" s="414" t="s">
        <v>459</v>
      </c>
    </row>
    <row r="98" spans="1:5" x14ac:dyDescent="0.35">
      <c r="A98" t="s">
        <v>935</v>
      </c>
      <c r="B98" s="82" t="s">
        <v>151</v>
      </c>
      <c r="C98" s="386">
        <v>60</v>
      </c>
      <c r="D98" s="386">
        <v>742</v>
      </c>
      <c r="E98" s="414" t="s">
        <v>459</v>
      </c>
    </row>
    <row r="99" spans="1:5" x14ac:dyDescent="0.35">
      <c r="A99" t="s">
        <v>935</v>
      </c>
      <c r="B99" s="92" t="s">
        <v>153</v>
      </c>
      <c r="C99" s="386">
        <v>0</v>
      </c>
      <c r="D99" s="386">
        <v>7</v>
      </c>
      <c r="E99" s="414" t="s">
        <v>459</v>
      </c>
    </row>
    <row r="100" spans="1:5" x14ac:dyDescent="0.35">
      <c r="A100" t="s">
        <v>935</v>
      </c>
      <c r="B100" s="94" t="s">
        <v>131</v>
      </c>
      <c r="C100" s="381">
        <v>0</v>
      </c>
      <c r="D100" s="381">
        <v>0</v>
      </c>
      <c r="E100" s="414" t="s">
        <v>459</v>
      </c>
    </row>
    <row r="101" spans="1:5" x14ac:dyDescent="0.35">
      <c r="A101" t="s">
        <v>935</v>
      </c>
      <c r="B101" s="94" t="s">
        <v>154</v>
      </c>
      <c r="C101" s="381">
        <v>0</v>
      </c>
      <c r="D101" s="381">
        <v>113</v>
      </c>
      <c r="E101" s="414" t="s">
        <v>459</v>
      </c>
    </row>
    <row r="102" spans="1:5" x14ac:dyDescent="0.35">
      <c r="A102" t="s">
        <v>935</v>
      </c>
      <c r="B102" s="94" t="s">
        <v>155</v>
      </c>
      <c r="C102" s="381">
        <v>114</v>
      </c>
      <c r="D102" s="381">
        <v>0</v>
      </c>
      <c r="E102" s="414" t="s">
        <v>459</v>
      </c>
    </row>
    <row r="103" spans="1:5" x14ac:dyDescent="0.35">
      <c r="A103" t="s">
        <v>935</v>
      </c>
      <c r="B103" s="94" t="s">
        <v>156</v>
      </c>
      <c r="C103" s="381">
        <v>23</v>
      </c>
      <c r="D103" s="381">
        <v>0</v>
      </c>
      <c r="E103" s="414" t="s">
        <v>459</v>
      </c>
    </row>
    <row r="104" spans="1:5" x14ac:dyDescent="0.35">
      <c r="A104" t="s">
        <v>935</v>
      </c>
      <c r="B104" s="94" t="s">
        <v>157</v>
      </c>
      <c r="C104" s="381">
        <v>0</v>
      </c>
      <c r="D104" s="381">
        <f>0+126+3</f>
        <v>129</v>
      </c>
      <c r="E104" s="414" t="s">
        <v>459</v>
      </c>
    </row>
    <row r="105" spans="1:5" x14ac:dyDescent="0.35">
      <c r="A105" t="s">
        <v>935</v>
      </c>
      <c r="B105" s="94" t="s">
        <v>158</v>
      </c>
      <c r="C105" s="381">
        <v>59</v>
      </c>
      <c r="D105" s="381">
        <v>318</v>
      </c>
      <c r="E105" s="414" t="s">
        <v>459</v>
      </c>
    </row>
    <row r="106" spans="1:5" x14ac:dyDescent="0.35">
      <c r="A106" t="s">
        <v>935</v>
      </c>
      <c r="B106" s="94" t="s">
        <v>159</v>
      </c>
      <c r="C106" s="381">
        <v>0</v>
      </c>
      <c r="D106" s="381">
        <v>0</v>
      </c>
      <c r="E106" s="414" t="s">
        <v>459</v>
      </c>
    </row>
    <row r="107" spans="1:5" x14ac:dyDescent="0.35">
      <c r="A107" t="s">
        <v>935</v>
      </c>
      <c r="B107" s="94" t="s">
        <v>160</v>
      </c>
      <c r="C107" s="381">
        <v>10</v>
      </c>
      <c r="D107" s="381">
        <v>51</v>
      </c>
      <c r="E107" s="414" t="s">
        <v>459</v>
      </c>
    </row>
    <row r="108" spans="1:5" x14ac:dyDescent="0.35">
      <c r="A108" t="s">
        <v>935</v>
      </c>
      <c r="B108" s="94" t="s">
        <v>161</v>
      </c>
      <c r="C108" s="381">
        <v>118</v>
      </c>
      <c r="D108" s="381">
        <f>0+2096+1+1</f>
        <v>2098</v>
      </c>
      <c r="E108" s="414" t="s">
        <v>459</v>
      </c>
    </row>
    <row r="109" spans="1:5" x14ac:dyDescent="0.35">
      <c r="A109" t="s">
        <v>935</v>
      </c>
      <c r="B109" s="94" t="s">
        <v>162</v>
      </c>
      <c r="C109" s="381">
        <v>5</v>
      </c>
      <c r="D109" s="381">
        <v>253</v>
      </c>
      <c r="E109" s="414" t="s">
        <v>459</v>
      </c>
    </row>
    <row r="110" spans="1:5" x14ac:dyDescent="0.35">
      <c r="A110" t="s">
        <v>935</v>
      </c>
      <c r="B110" s="94" t="s">
        <v>163</v>
      </c>
      <c r="C110" s="381">
        <v>4</v>
      </c>
      <c r="D110" s="381">
        <f>0+10+24</f>
        <v>34</v>
      </c>
      <c r="E110" s="414" t="s">
        <v>459</v>
      </c>
    </row>
    <row r="111" spans="1:5" x14ac:dyDescent="0.35">
      <c r="A111" t="s">
        <v>935</v>
      </c>
      <c r="B111" s="94" t="s">
        <v>164</v>
      </c>
      <c r="C111" s="381">
        <v>10</v>
      </c>
      <c r="D111" s="381">
        <v>0</v>
      </c>
      <c r="E111" s="414" t="s">
        <v>459</v>
      </c>
    </row>
    <row r="112" spans="1:5" x14ac:dyDescent="0.35">
      <c r="A112" t="s">
        <v>935</v>
      </c>
      <c r="B112" s="94" t="s">
        <v>165</v>
      </c>
      <c r="C112" s="381">
        <v>300</v>
      </c>
      <c r="D112" s="381">
        <v>0</v>
      </c>
      <c r="E112" s="414" t="s">
        <v>459</v>
      </c>
    </row>
    <row r="113" spans="1:5" x14ac:dyDescent="0.35">
      <c r="A113" t="s">
        <v>935</v>
      </c>
      <c r="B113" s="94" t="s">
        <v>166</v>
      </c>
      <c r="C113" s="381">
        <v>42</v>
      </c>
      <c r="D113" s="381">
        <v>0</v>
      </c>
      <c r="E113" s="414" t="s">
        <v>459</v>
      </c>
    </row>
    <row r="114" spans="1:5" x14ac:dyDescent="0.35">
      <c r="A114" t="s">
        <v>935</v>
      </c>
      <c r="B114" s="94" t="s">
        <v>167</v>
      </c>
      <c r="C114" s="381">
        <v>0</v>
      </c>
      <c r="D114" s="381">
        <v>40</v>
      </c>
      <c r="E114" s="414" t="s">
        <v>459</v>
      </c>
    </row>
    <row r="115" spans="1:5" x14ac:dyDescent="0.35">
      <c r="A115" t="s">
        <v>935</v>
      </c>
      <c r="B115" s="353" t="s">
        <v>746</v>
      </c>
      <c r="C115" s="361">
        <v>0</v>
      </c>
      <c r="D115" s="361">
        <v>0</v>
      </c>
      <c r="E115" s="414" t="s">
        <v>459</v>
      </c>
    </row>
    <row r="116" spans="1:5" x14ac:dyDescent="0.35">
      <c r="A116" t="s">
        <v>935</v>
      </c>
      <c r="B116" s="97" t="s">
        <v>98</v>
      </c>
      <c r="C116" s="146" t="s">
        <v>24</v>
      </c>
      <c r="D116" s="381">
        <v>0</v>
      </c>
      <c r="E116" s="414" t="s">
        <v>459</v>
      </c>
    </row>
    <row r="117" spans="1:5" x14ac:dyDescent="0.35">
      <c r="A117" t="s">
        <v>935</v>
      </c>
      <c r="B117" s="97" t="s">
        <v>53</v>
      </c>
      <c r="C117" s="381">
        <v>43</v>
      </c>
      <c r="D117" s="381">
        <f>0+66+0</f>
        <v>66</v>
      </c>
      <c r="E117" s="414" t="s">
        <v>459</v>
      </c>
    </row>
    <row r="118" spans="1:5" x14ac:dyDescent="0.35">
      <c r="A118" t="s">
        <v>935</v>
      </c>
      <c r="B118" s="97" t="s">
        <v>102</v>
      </c>
      <c r="C118" s="388">
        <v>823</v>
      </c>
      <c r="D118" s="388">
        <f>0+1+1291</f>
        <v>1292</v>
      </c>
      <c r="E118" s="414" t="s">
        <v>459</v>
      </c>
    </row>
    <row r="119" spans="1:5" x14ac:dyDescent="0.35">
      <c r="A119" t="s">
        <v>935</v>
      </c>
      <c r="B119" s="97" t="s">
        <v>58</v>
      </c>
      <c r="C119" s="381">
        <v>0</v>
      </c>
      <c r="D119" s="381">
        <v>0</v>
      </c>
      <c r="E119" s="414" t="s">
        <v>459</v>
      </c>
    </row>
    <row r="120" spans="1:5" x14ac:dyDescent="0.35">
      <c r="A120" t="s">
        <v>935</v>
      </c>
      <c r="B120" s="97" t="s">
        <v>106</v>
      </c>
      <c r="C120" s="381">
        <v>30</v>
      </c>
      <c r="D120" s="381">
        <f>0+434+1</f>
        <v>435</v>
      </c>
      <c r="E120" s="414" t="s">
        <v>459</v>
      </c>
    </row>
    <row r="121" spans="1:5" x14ac:dyDescent="0.35">
      <c r="A121" t="s">
        <v>935</v>
      </c>
      <c r="B121" s="97" t="s">
        <v>54</v>
      </c>
      <c r="C121" s="389">
        <v>50</v>
      </c>
      <c r="D121" s="381">
        <f>0+319+0</f>
        <v>319</v>
      </c>
      <c r="E121" s="414" t="s">
        <v>459</v>
      </c>
    </row>
    <row r="122" spans="1:5" x14ac:dyDescent="0.35">
      <c r="A122" t="s">
        <v>935</v>
      </c>
      <c r="B122" s="97" t="s">
        <v>171</v>
      </c>
      <c r="C122" s="389">
        <v>5</v>
      </c>
      <c r="D122" s="381">
        <f>0+145+0</f>
        <v>145</v>
      </c>
      <c r="E122" s="414" t="s">
        <v>459</v>
      </c>
    </row>
    <row r="123" spans="1:5" x14ac:dyDescent="0.35">
      <c r="A123" t="s">
        <v>935</v>
      </c>
      <c r="B123" s="97" t="s">
        <v>56</v>
      </c>
      <c r="C123" s="381">
        <v>48</v>
      </c>
      <c r="D123" s="381">
        <f>0+185+0</f>
        <v>185</v>
      </c>
      <c r="E123" s="414" t="s">
        <v>459</v>
      </c>
    </row>
    <row r="124" spans="1:5" x14ac:dyDescent="0.35">
      <c r="A124" t="s">
        <v>935</v>
      </c>
      <c r="B124" s="97" t="s">
        <v>172</v>
      </c>
      <c r="C124" s="381">
        <v>0</v>
      </c>
      <c r="D124" s="381">
        <v>0</v>
      </c>
      <c r="E124" s="414" t="s">
        <v>459</v>
      </c>
    </row>
    <row r="125" spans="1:5" x14ac:dyDescent="0.35">
      <c r="A125" t="s">
        <v>935</v>
      </c>
      <c r="B125" s="97" t="s">
        <v>107</v>
      </c>
      <c r="C125" s="381">
        <v>762</v>
      </c>
      <c r="D125" s="381">
        <f>0+1126+2</f>
        <v>1128</v>
      </c>
      <c r="E125" s="414" t="s">
        <v>459</v>
      </c>
    </row>
    <row r="126" spans="1:5" x14ac:dyDescent="0.35">
      <c r="A126" t="s">
        <v>935</v>
      </c>
      <c r="B126" s="70" t="s">
        <v>173</v>
      </c>
      <c r="C126" s="381">
        <v>65</v>
      </c>
      <c r="D126" s="381">
        <v>0</v>
      </c>
      <c r="E126" s="414" t="s">
        <v>459</v>
      </c>
    </row>
    <row r="127" spans="1:5" x14ac:dyDescent="0.35">
      <c r="A127" t="s">
        <v>175</v>
      </c>
      <c r="B127" t="s">
        <v>804</v>
      </c>
      <c r="C127" s="386">
        <v>75</v>
      </c>
      <c r="D127" s="386">
        <v>336</v>
      </c>
      <c r="E127" s="395" t="s">
        <v>584</v>
      </c>
    </row>
    <row r="128" spans="1:5" x14ac:dyDescent="0.35">
      <c r="A128" t="s">
        <v>175</v>
      </c>
      <c r="B128" s="82" t="s">
        <v>177</v>
      </c>
      <c r="C128" s="386">
        <v>0</v>
      </c>
      <c r="D128" s="386">
        <v>517</v>
      </c>
      <c r="E128" s="395" t="s">
        <v>810</v>
      </c>
    </row>
    <row r="129" spans="1:5" x14ac:dyDescent="0.35">
      <c r="A129" t="s">
        <v>175</v>
      </c>
      <c r="B129" s="82" t="s">
        <v>178</v>
      </c>
      <c r="C129" s="386">
        <v>25</v>
      </c>
      <c r="D129" s="386">
        <v>461</v>
      </c>
      <c r="E129" s="395" t="s">
        <v>811</v>
      </c>
    </row>
    <row r="130" spans="1:5" x14ac:dyDescent="0.35">
      <c r="A130" t="s">
        <v>175</v>
      </c>
      <c r="B130" s="82" t="s">
        <v>179</v>
      </c>
      <c r="C130" s="386">
        <v>60</v>
      </c>
      <c r="D130" s="386">
        <v>1077</v>
      </c>
      <c r="E130" s="395" t="s">
        <v>812</v>
      </c>
    </row>
    <row r="131" spans="1:5" x14ac:dyDescent="0.35">
      <c r="A131" t="s">
        <v>175</v>
      </c>
      <c r="B131" s="82" t="s">
        <v>180</v>
      </c>
      <c r="C131" s="386">
        <v>30</v>
      </c>
      <c r="D131" s="386">
        <v>635</v>
      </c>
      <c r="E131" s="395" t="s">
        <v>813</v>
      </c>
    </row>
    <row r="132" spans="1:5" x14ac:dyDescent="0.35">
      <c r="A132" t="s">
        <v>175</v>
      </c>
      <c r="B132" s="82" t="s">
        <v>181</v>
      </c>
      <c r="C132" s="386">
        <v>0</v>
      </c>
      <c r="D132" s="386">
        <v>650</v>
      </c>
      <c r="E132" s="395" t="s">
        <v>814</v>
      </c>
    </row>
    <row r="133" spans="1:5" x14ac:dyDescent="0.35">
      <c r="A133" t="s">
        <v>175</v>
      </c>
      <c r="B133" s="82" t="s">
        <v>182</v>
      </c>
      <c r="C133" s="386">
        <v>20</v>
      </c>
      <c r="D133" s="386">
        <v>535</v>
      </c>
      <c r="E133" s="395" t="s">
        <v>815</v>
      </c>
    </row>
    <row r="134" spans="1:5" x14ac:dyDescent="0.35">
      <c r="A134" t="s">
        <v>175</v>
      </c>
      <c r="B134" s="82" t="s">
        <v>183</v>
      </c>
      <c r="C134" s="381">
        <v>39</v>
      </c>
      <c r="D134" s="381">
        <v>403</v>
      </c>
      <c r="E134" s="395" t="s">
        <v>816</v>
      </c>
    </row>
    <row r="135" spans="1:5" x14ac:dyDescent="0.35">
      <c r="A135" t="s">
        <v>175</v>
      </c>
      <c r="B135" s="82" t="s">
        <v>184</v>
      </c>
      <c r="C135" s="390">
        <v>30</v>
      </c>
      <c r="D135" s="390">
        <v>394</v>
      </c>
      <c r="E135" s="395" t="s">
        <v>817</v>
      </c>
    </row>
    <row r="136" spans="1:5" x14ac:dyDescent="0.35">
      <c r="A136" t="s">
        <v>175</v>
      </c>
      <c r="B136" s="87" t="s">
        <v>185</v>
      </c>
      <c r="C136" s="386" t="s">
        <v>12</v>
      </c>
      <c r="D136" s="386">
        <v>848</v>
      </c>
      <c r="E136" s="395" t="s">
        <v>818</v>
      </c>
    </row>
    <row r="137" spans="1:5" x14ac:dyDescent="0.35">
      <c r="A137" t="s">
        <v>175</v>
      </c>
      <c r="B137" s="82" t="s">
        <v>188</v>
      </c>
      <c r="C137" s="386">
        <v>80</v>
      </c>
      <c r="D137" s="386">
        <v>2790</v>
      </c>
      <c r="E137" s="395" t="s">
        <v>819</v>
      </c>
    </row>
    <row r="138" spans="1:5" x14ac:dyDescent="0.35">
      <c r="A138" t="s">
        <v>175</v>
      </c>
      <c r="B138" s="82" t="s">
        <v>189</v>
      </c>
      <c r="C138" s="386">
        <v>21</v>
      </c>
      <c r="D138" s="386">
        <v>69</v>
      </c>
      <c r="E138" s="395" t="s">
        <v>820</v>
      </c>
    </row>
    <row r="139" spans="1:5" x14ac:dyDescent="0.35">
      <c r="A139" t="s">
        <v>175</v>
      </c>
      <c r="B139" s="82" t="s">
        <v>190</v>
      </c>
      <c r="C139" s="386">
        <v>200</v>
      </c>
      <c r="D139" s="386">
        <v>2257</v>
      </c>
      <c r="E139" s="395" t="s">
        <v>821</v>
      </c>
    </row>
    <row r="140" spans="1:5" x14ac:dyDescent="0.35">
      <c r="A140" t="s">
        <v>175</v>
      </c>
      <c r="B140" s="82" t="s">
        <v>191</v>
      </c>
      <c r="C140" s="386">
        <v>150</v>
      </c>
      <c r="D140" s="410">
        <v>3258</v>
      </c>
      <c r="E140" s="395" t="s">
        <v>822</v>
      </c>
    </row>
    <row r="141" spans="1:5" x14ac:dyDescent="0.35">
      <c r="A141" t="s">
        <v>175</v>
      </c>
      <c r="B141" s="82" t="s">
        <v>192</v>
      </c>
      <c r="C141" s="386">
        <v>0</v>
      </c>
      <c r="D141" s="386">
        <v>407</v>
      </c>
      <c r="E141" s="395" t="s">
        <v>823</v>
      </c>
    </row>
    <row r="142" spans="1:5" x14ac:dyDescent="0.35">
      <c r="A142" t="s">
        <v>175</v>
      </c>
      <c r="B142" s="82" t="s">
        <v>193</v>
      </c>
      <c r="C142" s="386">
        <v>0</v>
      </c>
      <c r="D142" s="386">
        <v>75</v>
      </c>
      <c r="E142" s="395" t="s">
        <v>824</v>
      </c>
    </row>
    <row r="143" spans="1:5" x14ac:dyDescent="0.35">
      <c r="A143" t="s">
        <v>175</v>
      </c>
      <c r="B143" s="82" t="s">
        <v>194</v>
      </c>
      <c r="C143" s="386">
        <v>40</v>
      </c>
      <c r="D143" s="386">
        <v>918</v>
      </c>
      <c r="E143" s="395" t="s">
        <v>825</v>
      </c>
    </row>
    <row r="144" spans="1:5" x14ac:dyDescent="0.35">
      <c r="A144" t="s">
        <v>175</v>
      </c>
      <c r="B144" s="87" t="s">
        <v>195</v>
      </c>
      <c r="C144" s="386">
        <v>42</v>
      </c>
      <c r="D144" s="386">
        <v>340</v>
      </c>
      <c r="E144" s="395" t="s">
        <v>826</v>
      </c>
    </row>
    <row r="145" spans="1:5" x14ac:dyDescent="0.35">
      <c r="A145" t="s">
        <v>175</v>
      </c>
      <c r="B145" s="82" t="s">
        <v>196</v>
      </c>
      <c r="C145" s="386">
        <v>0</v>
      </c>
      <c r="D145" s="386">
        <v>0</v>
      </c>
      <c r="E145" s="395" t="s">
        <v>827</v>
      </c>
    </row>
    <row r="146" spans="1:5" x14ac:dyDescent="0.35">
      <c r="A146" t="s">
        <v>175</v>
      </c>
      <c r="B146" s="82" t="s">
        <v>197</v>
      </c>
      <c r="C146" s="386">
        <v>140</v>
      </c>
      <c r="D146" s="386">
        <v>2459</v>
      </c>
      <c r="E146" s="395" t="s">
        <v>828</v>
      </c>
    </row>
    <row r="147" spans="1:5" x14ac:dyDescent="0.35">
      <c r="A147" t="s">
        <v>175</v>
      </c>
      <c r="B147" s="354" t="s">
        <v>805</v>
      </c>
      <c r="E147" s="395" t="s">
        <v>829</v>
      </c>
    </row>
    <row r="148" spans="1:5" x14ac:dyDescent="0.35">
      <c r="A148" t="s">
        <v>175</v>
      </c>
      <c r="B148" s="82" t="s">
        <v>199</v>
      </c>
      <c r="C148" s="386">
        <v>60</v>
      </c>
      <c r="D148" s="386">
        <v>1274</v>
      </c>
      <c r="E148" s="395" t="s">
        <v>830</v>
      </c>
    </row>
    <row r="149" spans="1:5" x14ac:dyDescent="0.35">
      <c r="A149" t="s">
        <v>175</v>
      </c>
      <c r="B149" s="82" t="s">
        <v>200</v>
      </c>
      <c r="C149" s="386">
        <v>30</v>
      </c>
      <c r="D149" s="386">
        <v>250</v>
      </c>
      <c r="E149" s="395" t="s">
        <v>831</v>
      </c>
    </row>
    <row r="150" spans="1:5" x14ac:dyDescent="0.35">
      <c r="A150" t="s">
        <v>175</v>
      </c>
      <c r="B150" s="82" t="s">
        <v>201</v>
      </c>
      <c r="C150" s="386">
        <v>60</v>
      </c>
      <c r="D150" s="386">
        <v>484</v>
      </c>
      <c r="E150" s="395" t="s">
        <v>832</v>
      </c>
    </row>
    <row r="151" spans="1:5" x14ac:dyDescent="0.35">
      <c r="A151" t="s">
        <v>175</v>
      </c>
      <c r="B151" s="82" t="s">
        <v>202</v>
      </c>
      <c r="C151" s="386">
        <v>15</v>
      </c>
      <c r="D151" s="386">
        <v>351</v>
      </c>
      <c r="E151" s="395" t="s">
        <v>833</v>
      </c>
    </row>
    <row r="152" spans="1:5" x14ac:dyDescent="0.35">
      <c r="A152" t="s">
        <v>175</v>
      </c>
      <c r="B152" s="82" t="s">
        <v>203</v>
      </c>
      <c r="C152" s="386">
        <v>20</v>
      </c>
      <c r="D152" s="386">
        <v>253</v>
      </c>
      <c r="E152" s="395" t="s">
        <v>834</v>
      </c>
    </row>
    <row r="153" spans="1:5" x14ac:dyDescent="0.35">
      <c r="A153" t="s">
        <v>175</v>
      </c>
      <c r="B153" s="82" t="s">
        <v>204</v>
      </c>
      <c r="C153" s="386">
        <v>35</v>
      </c>
      <c r="D153" s="386">
        <v>209</v>
      </c>
      <c r="E153" s="395" t="s">
        <v>835</v>
      </c>
    </row>
    <row r="154" spans="1:5" x14ac:dyDescent="0.35">
      <c r="A154" t="s">
        <v>175</v>
      </c>
      <c r="B154" s="87" t="s">
        <v>205</v>
      </c>
      <c r="C154" s="386">
        <v>20</v>
      </c>
      <c r="D154" s="386">
        <v>245</v>
      </c>
      <c r="E154" s="395" t="s">
        <v>836</v>
      </c>
    </row>
    <row r="155" spans="1:5" x14ac:dyDescent="0.35">
      <c r="A155" t="s">
        <v>175</v>
      </c>
      <c r="B155" s="82" t="s">
        <v>206</v>
      </c>
      <c r="C155" s="386">
        <v>40</v>
      </c>
      <c r="D155" s="386">
        <v>224</v>
      </c>
      <c r="E155" s="395" t="s">
        <v>837</v>
      </c>
    </row>
    <row r="156" spans="1:5" ht="15.5" x14ac:dyDescent="0.35">
      <c r="A156" t="s">
        <v>175</v>
      </c>
      <c r="B156" s="355" t="s">
        <v>806</v>
      </c>
      <c r="E156" s="395" t="s">
        <v>838</v>
      </c>
    </row>
    <row r="157" spans="1:5" x14ac:dyDescent="0.35">
      <c r="A157" t="s">
        <v>175</v>
      </c>
      <c r="B157" s="82" t="s">
        <v>208</v>
      </c>
      <c r="C157" s="381">
        <v>2573</v>
      </c>
      <c r="D157" s="381">
        <v>77</v>
      </c>
      <c r="E157" s="395" t="s">
        <v>839</v>
      </c>
    </row>
    <row r="158" spans="1:5" x14ac:dyDescent="0.35">
      <c r="A158" t="s">
        <v>175</v>
      </c>
      <c r="B158" s="82" t="s">
        <v>209</v>
      </c>
      <c r="C158" s="381">
        <v>514</v>
      </c>
      <c r="D158" s="381">
        <v>16</v>
      </c>
      <c r="E158" s="395" t="s">
        <v>840</v>
      </c>
    </row>
    <row r="159" spans="1:5" x14ac:dyDescent="0.35">
      <c r="A159" t="s">
        <v>175</v>
      </c>
      <c r="B159" s="82" t="s">
        <v>210</v>
      </c>
      <c r="C159" s="381">
        <v>180</v>
      </c>
      <c r="D159" s="381">
        <v>0</v>
      </c>
      <c r="E159" s="395" t="s">
        <v>841</v>
      </c>
    </row>
    <row r="160" spans="1:5" x14ac:dyDescent="0.35">
      <c r="A160" t="s">
        <v>175</v>
      </c>
      <c r="B160" s="82" t="s">
        <v>211</v>
      </c>
      <c r="C160" s="381">
        <v>544</v>
      </c>
      <c r="D160" s="381">
        <v>1</v>
      </c>
      <c r="E160" s="395" t="s">
        <v>842</v>
      </c>
    </row>
    <row r="161" spans="1:5" x14ac:dyDescent="0.35">
      <c r="A161" t="s">
        <v>175</v>
      </c>
      <c r="B161" s="82" t="s">
        <v>212</v>
      </c>
      <c r="C161" s="381">
        <v>191</v>
      </c>
      <c r="D161" s="381">
        <v>35</v>
      </c>
      <c r="E161" s="395" t="s">
        <v>843</v>
      </c>
    </row>
    <row r="162" spans="1:5" x14ac:dyDescent="0.35">
      <c r="A162" t="s">
        <v>175</v>
      </c>
      <c r="B162" s="82" t="s">
        <v>213</v>
      </c>
      <c r="C162" s="381">
        <v>219</v>
      </c>
      <c r="D162" s="381">
        <v>0</v>
      </c>
      <c r="E162" s="395" t="s">
        <v>844</v>
      </c>
    </row>
    <row r="163" spans="1:5" x14ac:dyDescent="0.35">
      <c r="A163" t="s">
        <v>175</v>
      </c>
      <c r="B163" s="87" t="s">
        <v>214</v>
      </c>
      <c r="C163" s="381">
        <v>201</v>
      </c>
      <c r="D163" s="381">
        <v>13</v>
      </c>
      <c r="E163" s="395" t="s">
        <v>845</v>
      </c>
    </row>
    <row r="164" spans="1:5" x14ac:dyDescent="0.35">
      <c r="A164" t="s">
        <v>175</v>
      </c>
      <c r="B164" s="82" t="s">
        <v>215</v>
      </c>
      <c r="C164" s="381">
        <v>159</v>
      </c>
      <c r="D164" s="381">
        <v>0</v>
      </c>
      <c r="E164" s="395" t="s">
        <v>846</v>
      </c>
    </row>
    <row r="165" spans="1:5" x14ac:dyDescent="0.35">
      <c r="A165" t="s">
        <v>175</v>
      </c>
      <c r="B165" s="82" t="s">
        <v>216</v>
      </c>
      <c r="C165" s="381">
        <v>108</v>
      </c>
      <c r="D165" s="381">
        <v>1188</v>
      </c>
      <c r="E165" s="395" t="s">
        <v>847</v>
      </c>
    </row>
    <row r="166" spans="1:5" x14ac:dyDescent="0.35">
      <c r="A166" t="s">
        <v>175</v>
      </c>
      <c r="B166" s="82" t="s">
        <v>217</v>
      </c>
      <c r="C166" s="381">
        <v>50</v>
      </c>
      <c r="D166" s="381">
        <v>555</v>
      </c>
      <c r="E166" s="395" t="s">
        <v>848</v>
      </c>
    </row>
    <row r="167" spans="1:5" x14ac:dyDescent="0.35">
      <c r="A167" t="s">
        <v>175</v>
      </c>
      <c r="B167" s="97" t="s">
        <v>218</v>
      </c>
      <c r="C167" s="388">
        <v>2071</v>
      </c>
      <c r="D167" s="388">
        <v>22781</v>
      </c>
      <c r="E167" s="395" t="s">
        <v>849</v>
      </c>
    </row>
    <row r="168" spans="1:5" x14ac:dyDescent="0.35">
      <c r="A168" t="s">
        <v>175</v>
      </c>
      <c r="B168" s="82" t="s">
        <v>219</v>
      </c>
      <c r="C168" s="381">
        <v>179</v>
      </c>
      <c r="D168" s="381">
        <v>1969</v>
      </c>
      <c r="E168" s="395" t="s">
        <v>850</v>
      </c>
    </row>
    <row r="169" spans="1:5" ht="15.5" x14ac:dyDescent="0.35">
      <c r="A169" t="s">
        <v>175</v>
      </c>
      <c r="B169" s="351" t="s">
        <v>807</v>
      </c>
      <c r="E169" s="395" t="s">
        <v>851</v>
      </c>
    </row>
    <row r="170" spans="1:5" x14ac:dyDescent="0.35">
      <c r="A170" t="s">
        <v>175</v>
      </c>
      <c r="B170" s="82" t="s">
        <v>221</v>
      </c>
      <c r="C170" s="386">
        <v>180</v>
      </c>
      <c r="D170" s="386">
        <v>2109</v>
      </c>
      <c r="E170" s="395" t="s">
        <v>852</v>
      </c>
    </row>
    <row r="171" spans="1:5" x14ac:dyDescent="0.35">
      <c r="A171" t="s">
        <v>175</v>
      </c>
      <c r="B171" s="82" t="s">
        <v>222</v>
      </c>
      <c r="C171" s="386">
        <v>120</v>
      </c>
      <c r="D171" s="386">
        <v>1354</v>
      </c>
      <c r="E171" s="395" t="s">
        <v>853</v>
      </c>
    </row>
    <row r="172" spans="1:5" x14ac:dyDescent="0.35">
      <c r="A172" t="s">
        <v>175</v>
      </c>
      <c r="B172" s="82" t="s">
        <v>223</v>
      </c>
      <c r="C172" s="386">
        <v>100</v>
      </c>
      <c r="D172" s="386">
        <v>2062</v>
      </c>
      <c r="E172" s="395" t="s">
        <v>854</v>
      </c>
    </row>
    <row r="173" spans="1:5" x14ac:dyDescent="0.35">
      <c r="A173" t="s">
        <v>175</v>
      </c>
      <c r="B173" s="82" t="s">
        <v>224</v>
      </c>
      <c r="C173" s="386">
        <v>10</v>
      </c>
      <c r="D173" s="386">
        <v>195</v>
      </c>
      <c r="E173" s="395" t="s">
        <v>855</v>
      </c>
    </row>
    <row r="174" spans="1:5" x14ac:dyDescent="0.35">
      <c r="A174" t="s">
        <v>175</v>
      </c>
      <c r="B174" s="82" t="s">
        <v>225</v>
      </c>
      <c r="C174" s="386">
        <v>188</v>
      </c>
      <c r="D174" s="386">
        <v>573</v>
      </c>
      <c r="E174" s="395" t="s">
        <v>856</v>
      </c>
    </row>
    <row r="175" spans="1:5" x14ac:dyDescent="0.35">
      <c r="A175" t="s">
        <v>175</v>
      </c>
      <c r="B175" s="87" t="s">
        <v>226</v>
      </c>
      <c r="C175" s="386">
        <v>90</v>
      </c>
      <c r="D175" s="386">
        <v>253</v>
      </c>
      <c r="E175" s="395" t="s">
        <v>857</v>
      </c>
    </row>
    <row r="176" spans="1:5" x14ac:dyDescent="0.35">
      <c r="A176" t="s">
        <v>175</v>
      </c>
      <c r="B176" s="82" t="s">
        <v>227</v>
      </c>
      <c r="C176" s="386">
        <v>47</v>
      </c>
      <c r="D176" s="386">
        <v>144</v>
      </c>
      <c r="E176" s="395" t="s">
        <v>858</v>
      </c>
    </row>
    <row r="177" spans="1:5" ht="18.5" x14ac:dyDescent="0.45">
      <c r="A177" t="s">
        <v>175</v>
      </c>
      <c r="B177" s="352" t="s">
        <v>808</v>
      </c>
      <c r="E177" s="395" t="s">
        <v>859</v>
      </c>
    </row>
    <row r="178" spans="1:5" x14ac:dyDescent="0.35">
      <c r="A178" t="s">
        <v>175</v>
      </c>
      <c r="B178" s="82" t="s">
        <v>229</v>
      </c>
      <c r="C178" s="386">
        <v>120</v>
      </c>
      <c r="D178" s="386">
        <v>36</v>
      </c>
      <c r="E178" s="395" t="s">
        <v>860</v>
      </c>
    </row>
    <row r="179" spans="1:5" x14ac:dyDescent="0.35">
      <c r="A179" t="s">
        <v>175</v>
      </c>
      <c r="B179" s="82" t="s">
        <v>230</v>
      </c>
      <c r="C179" s="386">
        <v>15</v>
      </c>
      <c r="D179" s="386">
        <v>290</v>
      </c>
      <c r="E179" s="395" t="s">
        <v>861</v>
      </c>
    </row>
    <row r="180" spans="1:5" x14ac:dyDescent="0.35">
      <c r="A180" t="s">
        <v>175</v>
      </c>
      <c r="B180" s="82" t="s">
        <v>231</v>
      </c>
      <c r="C180" s="386">
        <v>49</v>
      </c>
      <c r="D180" s="386">
        <v>70</v>
      </c>
      <c r="E180" s="395" t="s">
        <v>862</v>
      </c>
    </row>
    <row r="181" spans="1:5" x14ac:dyDescent="0.35">
      <c r="A181" t="s">
        <v>175</v>
      </c>
      <c r="B181" s="97" t="s">
        <v>232</v>
      </c>
      <c r="C181" s="384">
        <v>0</v>
      </c>
      <c r="D181" s="384">
        <v>303</v>
      </c>
      <c r="E181" s="395" t="s">
        <v>863</v>
      </c>
    </row>
    <row r="182" spans="1:5" x14ac:dyDescent="0.35">
      <c r="A182" t="s">
        <v>175</v>
      </c>
      <c r="B182" s="87" t="s">
        <v>233</v>
      </c>
      <c r="C182" s="386">
        <v>14</v>
      </c>
      <c r="D182" s="386">
        <v>323</v>
      </c>
      <c r="E182" s="395" t="s">
        <v>864</v>
      </c>
    </row>
    <row r="183" spans="1:5" x14ac:dyDescent="0.35">
      <c r="A183" t="s">
        <v>175</v>
      </c>
      <c r="B183" s="82" t="s">
        <v>234</v>
      </c>
      <c r="C183" s="386">
        <v>41</v>
      </c>
      <c r="D183" s="386">
        <v>438</v>
      </c>
      <c r="E183" s="395" t="s">
        <v>865</v>
      </c>
    </row>
    <row r="184" spans="1:5" ht="15.5" x14ac:dyDescent="0.35">
      <c r="A184" t="s">
        <v>175</v>
      </c>
      <c r="B184" s="355" t="s">
        <v>809</v>
      </c>
      <c r="E184" s="395" t="s">
        <v>866</v>
      </c>
    </row>
    <row r="185" spans="1:5" x14ac:dyDescent="0.35">
      <c r="A185" t="s">
        <v>175</v>
      </c>
      <c r="B185" s="82" t="s">
        <v>236</v>
      </c>
      <c r="C185" s="386">
        <v>36</v>
      </c>
      <c r="D185" s="386">
        <v>1258</v>
      </c>
      <c r="E185" s="395" t="s">
        <v>867</v>
      </c>
    </row>
    <row r="186" spans="1:5" x14ac:dyDescent="0.35">
      <c r="A186" t="s">
        <v>175</v>
      </c>
      <c r="B186" s="82" t="s">
        <v>237</v>
      </c>
      <c r="C186" s="386">
        <v>49</v>
      </c>
      <c r="D186" s="386">
        <v>394</v>
      </c>
      <c r="E186" s="395" t="s">
        <v>868</v>
      </c>
    </row>
    <row r="187" spans="1:5" x14ac:dyDescent="0.35">
      <c r="A187" t="s">
        <v>175</v>
      </c>
      <c r="B187" s="82" t="s">
        <v>238</v>
      </c>
      <c r="C187" s="386">
        <v>17</v>
      </c>
      <c r="D187" s="386">
        <v>481</v>
      </c>
      <c r="E187" s="395" t="s">
        <v>869</v>
      </c>
    </row>
    <row r="188" spans="1:5" x14ac:dyDescent="0.35">
      <c r="A188" t="s">
        <v>175</v>
      </c>
      <c r="B188" s="82" t="s">
        <v>239</v>
      </c>
      <c r="C188" s="386">
        <v>12</v>
      </c>
      <c r="D188" s="386">
        <v>475</v>
      </c>
      <c r="E188" s="395" t="s">
        <v>870</v>
      </c>
    </row>
    <row r="189" spans="1:5" x14ac:dyDescent="0.35">
      <c r="A189" t="s">
        <v>175</v>
      </c>
      <c r="B189" s="82" t="s">
        <v>240</v>
      </c>
      <c r="C189" s="386">
        <v>50</v>
      </c>
      <c r="D189" s="386">
        <v>0</v>
      </c>
      <c r="E189" s="395" t="s">
        <v>871</v>
      </c>
    </row>
    <row r="190" spans="1:5" x14ac:dyDescent="0.35">
      <c r="A190" t="s">
        <v>175</v>
      </c>
      <c r="B190" s="87" t="s">
        <v>241</v>
      </c>
      <c r="C190" s="386">
        <v>70</v>
      </c>
      <c r="D190" s="386">
        <v>1001</v>
      </c>
      <c r="E190" s="395" t="s">
        <v>872</v>
      </c>
    </row>
    <row r="191" spans="1:5" x14ac:dyDescent="0.35">
      <c r="A191" t="s">
        <v>175</v>
      </c>
      <c r="B191" s="82" t="s">
        <v>242</v>
      </c>
      <c r="C191" s="386">
        <v>45</v>
      </c>
      <c r="D191" s="386">
        <v>429</v>
      </c>
      <c r="E191" s="395" t="s">
        <v>873</v>
      </c>
    </row>
    <row r="192" spans="1:5" x14ac:dyDescent="0.35">
      <c r="A192" t="s">
        <v>175</v>
      </c>
      <c r="B192" s="82" t="s">
        <v>243</v>
      </c>
      <c r="C192" s="386">
        <v>54</v>
      </c>
      <c r="D192" s="386">
        <v>685</v>
      </c>
      <c r="E192" s="395" t="s">
        <v>874</v>
      </c>
    </row>
    <row r="193" spans="1:5" x14ac:dyDescent="0.35">
      <c r="A193" t="s">
        <v>175</v>
      </c>
      <c r="B193" s="82" t="s">
        <v>244</v>
      </c>
      <c r="C193" s="386">
        <v>0</v>
      </c>
      <c r="D193" s="386">
        <v>250</v>
      </c>
      <c r="E193" s="395" t="s">
        <v>875</v>
      </c>
    </row>
    <row r="194" spans="1:5" x14ac:dyDescent="0.35">
      <c r="A194" t="s">
        <v>175</v>
      </c>
      <c r="B194" s="97" t="s">
        <v>245</v>
      </c>
      <c r="C194" s="384">
        <v>17</v>
      </c>
      <c r="D194" s="384">
        <v>176</v>
      </c>
      <c r="E194" s="395" t="s">
        <v>876</v>
      </c>
    </row>
    <row r="195" spans="1:5" x14ac:dyDescent="0.35">
      <c r="A195" t="s">
        <v>175</v>
      </c>
      <c r="B195" s="268" t="s">
        <v>246</v>
      </c>
      <c r="C195" s="391">
        <v>20</v>
      </c>
      <c r="D195" s="391">
        <v>449</v>
      </c>
      <c r="E195" s="395" t="s">
        <v>877</v>
      </c>
    </row>
    <row r="196" spans="1:5" ht="15.5" x14ac:dyDescent="0.35">
      <c r="A196" t="s">
        <v>936</v>
      </c>
      <c r="B196" s="305" t="s">
        <v>482</v>
      </c>
      <c r="C196" s="302">
        <v>61</v>
      </c>
      <c r="D196" s="301">
        <v>75</v>
      </c>
      <c r="E196" s="378" t="s">
        <v>687</v>
      </c>
    </row>
    <row r="197" spans="1:5" x14ac:dyDescent="0.35">
      <c r="A197" t="s">
        <v>936</v>
      </c>
      <c r="B197" s="82" t="s">
        <v>483</v>
      </c>
      <c r="C197" s="302">
        <v>0</v>
      </c>
      <c r="D197" s="302">
        <v>0</v>
      </c>
      <c r="E197" s="378" t="s">
        <v>883</v>
      </c>
    </row>
    <row r="198" spans="1:5" x14ac:dyDescent="0.35">
      <c r="A198" t="s">
        <v>936</v>
      </c>
      <c r="B198" s="82" t="s">
        <v>484</v>
      </c>
      <c r="C198" s="301">
        <v>500</v>
      </c>
      <c r="D198" s="304">
        <v>48</v>
      </c>
      <c r="E198" s="378" t="s">
        <v>884</v>
      </c>
    </row>
    <row r="199" spans="1:5" x14ac:dyDescent="0.35">
      <c r="A199" t="s">
        <v>936</v>
      </c>
      <c r="B199" s="82" t="s">
        <v>485</v>
      </c>
      <c r="C199" s="212">
        <v>74</v>
      </c>
      <c r="D199" s="273">
        <v>8</v>
      </c>
      <c r="E199" s="378" t="s">
        <v>885</v>
      </c>
    </row>
    <row r="200" spans="1:5" x14ac:dyDescent="0.35">
      <c r="A200" t="s">
        <v>936</v>
      </c>
      <c r="B200" s="82" t="s">
        <v>486</v>
      </c>
      <c r="C200" s="212">
        <v>80</v>
      </c>
      <c r="D200" s="212">
        <v>1500</v>
      </c>
      <c r="E200" s="378" t="s">
        <v>886</v>
      </c>
    </row>
    <row r="201" spans="1:5" x14ac:dyDescent="0.35">
      <c r="A201" t="s">
        <v>936</v>
      </c>
      <c r="B201" s="82" t="s">
        <v>487</v>
      </c>
      <c r="C201" s="212">
        <v>35</v>
      </c>
      <c r="D201" s="273">
        <v>245</v>
      </c>
      <c r="E201" s="378" t="s">
        <v>887</v>
      </c>
    </row>
    <row r="202" spans="1:5" x14ac:dyDescent="0.35">
      <c r="A202" t="s">
        <v>936</v>
      </c>
      <c r="B202" s="119" t="s">
        <v>488</v>
      </c>
      <c r="C202" s="213" t="s">
        <v>612</v>
      </c>
      <c r="D202" s="273">
        <v>1652</v>
      </c>
      <c r="E202" s="378" t="s">
        <v>888</v>
      </c>
    </row>
    <row r="203" spans="1:5" x14ac:dyDescent="0.35">
      <c r="A203" t="s">
        <v>936</v>
      </c>
      <c r="B203" s="82" t="s">
        <v>489</v>
      </c>
      <c r="C203" s="215">
        <v>89</v>
      </c>
      <c r="D203" s="215">
        <v>850</v>
      </c>
      <c r="E203" s="378" t="s">
        <v>889</v>
      </c>
    </row>
    <row r="204" spans="1:5" x14ac:dyDescent="0.35">
      <c r="A204" t="s">
        <v>936</v>
      </c>
      <c r="B204" s="82" t="s">
        <v>490</v>
      </c>
      <c r="C204" s="213" t="s">
        <v>613</v>
      </c>
      <c r="D204" s="272">
        <v>1202</v>
      </c>
      <c r="E204" s="378" t="s">
        <v>890</v>
      </c>
    </row>
    <row r="205" spans="1:5" x14ac:dyDescent="0.35">
      <c r="A205" t="s">
        <v>936</v>
      </c>
      <c r="B205" s="82" t="s">
        <v>491</v>
      </c>
      <c r="C205" s="230">
        <v>0</v>
      </c>
      <c r="D205" s="230">
        <v>0</v>
      </c>
      <c r="E205" s="378" t="s">
        <v>891</v>
      </c>
    </row>
    <row r="206" spans="1:5" x14ac:dyDescent="0.35">
      <c r="A206" t="s">
        <v>936</v>
      </c>
      <c r="B206" s="82" t="s">
        <v>492</v>
      </c>
      <c r="C206" s="213" t="s">
        <v>614</v>
      </c>
      <c r="D206" s="272">
        <v>990</v>
      </c>
      <c r="E206" s="378" t="s">
        <v>892</v>
      </c>
    </row>
    <row r="207" spans="1:5" x14ac:dyDescent="0.35">
      <c r="A207" t="s">
        <v>936</v>
      </c>
      <c r="B207" s="82" t="s">
        <v>493</v>
      </c>
      <c r="C207" s="213">
        <v>28</v>
      </c>
      <c r="D207" s="212">
        <v>90</v>
      </c>
      <c r="E207" s="378" t="s">
        <v>893</v>
      </c>
    </row>
    <row r="208" spans="1:5" x14ac:dyDescent="0.35">
      <c r="A208" t="s">
        <v>936</v>
      </c>
      <c r="B208" s="82" t="s">
        <v>494</v>
      </c>
      <c r="C208" s="213">
        <v>110</v>
      </c>
      <c r="D208" s="212">
        <v>800</v>
      </c>
      <c r="E208" s="378" t="s">
        <v>894</v>
      </c>
    </row>
    <row r="209" spans="1:5" x14ac:dyDescent="0.35">
      <c r="A209" t="s">
        <v>936</v>
      </c>
      <c r="B209" s="119" t="s">
        <v>495</v>
      </c>
      <c r="E209" s="378" t="s">
        <v>895</v>
      </c>
    </row>
    <row r="210" spans="1:5" ht="15.5" x14ac:dyDescent="0.35">
      <c r="A210" t="s">
        <v>936</v>
      </c>
      <c r="B210" s="355" t="s">
        <v>878</v>
      </c>
      <c r="E210" s="378" t="s">
        <v>896</v>
      </c>
    </row>
    <row r="211" spans="1:5" x14ac:dyDescent="0.35">
      <c r="A211" t="s">
        <v>936</v>
      </c>
      <c r="B211" s="119" t="s">
        <v>497</v>
      </c>
      <c r="C211" s="216">
        <v>100</v>
      </c>
      <c r="D211" s="216">
        <v>100</v>
      </c>
      <c r="E211" s="378" t="s">
        <v>897</v>
      </c>
    </row>
    <row r="212" spans="1:5" x14ac:dyDescent="0.35">
      <c r="A212" t="s">
        <v>936</v>
      </c>
      <c r="B212" s="119" t="s">
        <v>498</v>
      </c>
      <c r="C212" s="214">
        <v>561</v>
      </c>
      <c r="D212" s="217" t="s">
        <v>9</v>
      </c>
      <c r="E212" s="378" t="s">
        <v>898</v>
      </c>
    </row>
    <row r="213" spans="1:5" x14ac:dyDescent="0.35">
      <c r="A213" t="s">
        <v>936</v>
      </c>
      <c r="B213" s="119" t="s">
        <v>499</v>
      </c>
      <c r="C213" s="214">
        <v>70</v>
      </c>
      <c r="D213" s="214">
        <v>15000</v>
      </c>
      <c r="E213" s="378" t="s">
        <v>899</v>
      </c>
    </row>
    <row r="214" spans="1:5" x14ac:dyDescent="0.35">
      <c r="A214" t="s">
        <v>936</v>
      </c>
      <c r="B214" s="119" t="s">
        <v>500</v>
      </c>
      <c r="C214" s="216" t="s">
        <v>615</v>
      </c>
      <c r="D214" s="216">
        <v>1381</v>
      </c>
      <c r="E214" s="378" t="s">
        <v>900</v>
      </c>
    </row>
    <row r="215" spans="1:5" x14ac:dyDescent="0.35">
      <c r="A215" t="s">
        <v>936</v>
      </c>
      <c r="B215" s="119" t="s">
        <v>501</v>
      </c>
      <c r="C215" s="217" t="s">
        <v>616</v>
      </c>
      <c r="D215" s="219">
        <v>61</v>
      </c>
      <c r="E215" s="378" t="s">
        <v>901</v>
      </c>
    </row>
    <row r="216" spans="1:5" x14ac:dyDescent="0.35">
      <c r="A216" t="s">
        <v>936</v>
      </c>
      <c r="B216" s="119" t="s">
        <v>502</v>
      </c>
      <c r="C216" s="216" t="s">
        <v>617</v>
      </c>
      <c r="D216" s="231">
        <v>1102</v>
      </c>
      <c r="E216" s="378" t="s">
        <v>902</v>
      </c>
    </row>
    <row r="217" spans="1:5" x14ac:dyDescent="0.35">
      <c r="A217" t="s">
        <v>936</v>
      </c>
      <c r="B217" s="119" t="s">
        <v>503</v>
      </c>
      <c r="C217" s="218">
        <v>50</v>
      </c>
      <c r="D217" s="218">
        <v>198</v>
      </c>
      <c r="E217" s="378" t="s">
        <v>903</v>
      </c>
    </row>
    <row r="218" spans="1:5" x14ac:dyDescent="0.35">
      <c r="A218" t="s">
        <v>936</v>
      </c>
      <c r="B218" s="119" t="s">
        <v>504</v>
      </c>
      <c r="C218" s="219">
        <v>60</v>
      </c>
      <c r="D218" s="219">
        <v>494</v>
      </c>
      <c r="E218" s="378" t="s">
        <v>904</v>
      </c>
    </row>
    <row r="219" spans="1:5" x14ac:dyDescent="0.35">
      <c r="A219" t="s">
        <v>936</v>
      </c>
      <c r="B219" s="82" t="s">
        <v>505</v>
      </c>
      <c r="C219" s="214">
        <v>440</v>
      </c>
      <c r="D219" s="214">
        <v>2723</v>
      </c>
      <c r="E219" s="378" t="s">
        <v>905</v>
      </c>
    </row>
    <row r="220" spans="1:5" x14ac:dyDescent="0.35">
      <c r="A220" t="s">
        <v>936</v>
      </c>
      <c r="B220" s="82" t="s">
        <v>506</v>
      </c>
      <c r="C220" s="216">
        <v>95</v>
      </c>
      <c r="D220" s="216">
        <v>873</v>
      </c>
      <c r="E220" s="378" t="s">
        <v>906</v>
      </c>
    </row>
    <row r="221" spans="1:5" ht="15.5" x14ac:dyDescent="0.35">
      <c r="A221" t="s">
        <v>936</v>
      </c>
      <c r="B221" s="357" t="s">
        <v>879</v>
      </c>
      <c r="E221" s="378" t="s">
        <v>907</v>
      </c>
    </row>
    <row r="222" spans="1:5" x14ac:dyDescent="0.35">
      <c r="A222" t="s">
        <v>936</v>
      </c>
      <c r="B222" s="119" t="s">
        <v>508</v>
      </c>
      <c r="C222" s="213" t="s">
        <v>621</v>
      </c>
      <c r="D222" s="273">
        <v>221</v>
      </c>
      <c r="E222" s="378" t="s">
        <v>908</v>
      </c>
    </row>
    <row r="223" spans="1:5" x14ac:dyDescent="0.35">
      <c r="A223" t="s">
        <v>936</v>
      </c>
      <c r="B223" s="82" t="s">
        <v>509</v>
      </c>
      <c r="C223" s="213" t="s">
        <v>622</v>
      </c>
      <c r="D223" s="212">
        <v>0</v>
      </c>
      <c r="E223" s="378" t="s">
        <v>909</v>
      </c>
    </row>
    <row r="224" spans="1:5" x14ac:dyDescent="0.35">
      <c r="A224" t="s">
        <v>936</v>
      </c>
      <c r="B224" s="119" t="s">
        <v>510</v>
      </c>
      <c r="C224" s="213" t="s">
        <v>622</v>
      </c>
      <c r="D224" s="212">
        <v>0</v>
      </c>
      <c r="E224" s="378" t="s">
        <v>910</v>
      </c>
    </row>
    <row r="225" spans="1:5" x14ac:dyDescent="0.35">
      <c r="A225" t="s">
        <v>936</v>
      </c>
      <c r="B225" s="119" t="s">
        <v>511</v>
      </c>
      <c r="C225" s="213" t="s">
        <v>622</v>
      </c>
      <c r="D225" s="212">
        <v>0</v>
      </c>
      <c r="E225" s="378" t="s">
        <v>911</v>
      </c>
    </row>
    <row r="226" spans="1:5" x14ac:dyDescent="0.35">
      <c r="A226" t="s">
        <v>936</v>
      </c>
      <c r="B226" s="119" t="s">
        <v>512</v>
      </c>
      <c r="C226" s="213" t="s">
        <v>622</v>
      </c>
      <c r="D226" s="212">
        <v>0</v>
      </c>
      <c r="E226" s="378" t="s">
        <v>912</v>
      </c>
    </row>
    <row r="227" spans="1:5" x14ac:dyDescent="0.35">
      <c r="A227" t="s">
        <v>936</v>
      </c>
      <c r="B227" s="119" t="s">
        <v>513</v>
      </c>
      <c r="C227" s="213" t="s">
        <v>622</v>
      </c>
      <c r="D227" s="212">
        <v>0</v>
      </c>
      <c r="E227" s="378" t="s">
        <v>913</v>
      </c>
    </row>
    <row r="228" spans="1:5" x14ac:dyDescent="0.35">
      <c r="A228" t="s">
        <v>936</v>
      </c>
      <c r="B228" s="119" t="s">
        <v>514</v>
      </c>
      <c r="C228" s="213" t="s">
        <v>623</v>
      </c>
      <c r="D228" s="273">
        <v>4198</v>
      </c>
      <c r="E228" s="378" t="s">
        <v>914</v>
      </c>
    </row>
    <row r="229" spans="1:5" x14ac:dyDescent="0.35">
      <c r="A229" t="s">
        <v>936</v>
      </c>
      <c r="B229" s="356" t="s">
        <v>880</v>
      </c>
      <c r="E229" s="378" t="s">
        <v>915</v>
      </c>
    </row>
    <row r="230" spans="1:5" x14ac:dyDescent="0.35">
      <c r="A230" t="s">
        <v>936</v>
      </c>
      <c r="B230" s="119" t="s">
        <v>516</v>
      </c>
      <c r="C230" s="220" t="s">
        <v>598</v>
      </c>
      <c r="D230" s="220" t="s">
        <v>599</v>
      </c>
      <c r="E230" s="378" t="s">
        <v>916</v>
      </c>
    </row>
    <row r="231" spans="1:5" x14ac:dyDescent="0.35">
      <c r="A231" t="s">
        <v>936</v>
      </c>
      <c r="B231" s="119" t="s">
        <v>517</v>
      </c>
      <c r="C231" s="212">
        <v>25</v>
      </c>
      <c r="D231" s="212">
        <v>360</v>
      </c>
      <c r="E231" s="378" t="s">
        <v>917</v>
      </c>
    </row>
    <row r="232" spans="1:5" x14ac:dyDescent="0.35">
      <c r="A232" t="s">
        <v>936</v>
      </c>
      <c r="B232" s="119" t="s">
        <v>518</v>
      </c>
      <c r="C232" s="213">
        <v>0</v>
      </c>
      <c r="D232" s="212">
        <v>40</v>
      </c>
      <c r="E232" s="378" t="s">
        <v>918</v>
      </c>
    </row>
    <row r="233" spans="1:5" x14ac:dyDescent="0.35">
      <c r="A233" t="s">
        <v>936</v>
      </c>
      <c r="B233" s="119" t="s">
        <v>519</v>
      </c>
      <c r="C233" s="230">
        <v>59</v>
      </c>
      <c r="D233" s="221">
        <v>75</v>
      </c>
      <c r="E233" s="378" t="s">
        <v>919</v>
      </c>
    </row>
    <row r="234" spans="1:5" x14ac:dyDescent="0.35">
      <c r="A234" t="s">
        <v>936</v>
      </c>
      <c r="B234" s="119" t="s">
        <v>520</v>
      </c>
      <c r="C234" s="212">
        <v>35</v>
      </c>
      <c r="D234" s="212">
        <v>151</v>
      </c>
      <c r="E234" s="378" t="s">
        <v>920</v>
      </c>
    </row>
    <row r="235" spans="1:5" x14ac:dyDescent="0.35">
      <c r="A235" t="s">
        <v>936</v>
      </c>
      <c r="B235" s="119" t="s">
        <v>521</v>
      </c>
      <c r="C235" s="213">
        <v>0</v>
      </c>
      <c r="D235" s="274">
        <v>183</v>
      </c>
      <c r="E235" s="378" t="s">
        <v>921</v>
      </c>
    </row>
    <row r="236" spans="1:5" x14ac:dyDescent="0.35">
      <c r="A236" t="s">
        <v>936</v>
      </c>
      <c r="B236" s="119" t="s">
        <v>522</v>
      </c>
      <c r="C236" s="212">
        <v>1200</v>
      </c>
      <c r="D236" s="212">
        <v>9000</v>
      </c>
      <c r="E236" s="378" t="s">
        <v>922</v>
      </c>
    </row>
    <row r="237" spans="1:5" x14ac:dyDescent="0.35">
      <c r="A237" t="s">
        <v>936</v>
      </c>
      <c r="B237" s="119" t="s">
        <v>523</v>
      </c>
      <c r="C237" s="218">
        <v>21</v>
      </c>
      <c r="D237" s="218">
        <v>254</v>
      </c>
      <c r="E237" s="378" t="s">
        <v>923</v>
      </c>
    </row>
    <row r="238" spans="1:5" x14ac:dyDescent="0.35">
      <c r="A238" t="s">
        <v>936</v>
      </c>
      <c r="B238" s="119" t="s">
        <v>524</v>
      </c>
      <c r="C238" s="212">
        <v>40</v>
      </c>
      <c r="D238" s="213">
        <v>0</v>
      </c>
      <c r="E238" s="378" t="s">
        <v>924</v>
      </c>
    </row>
    <row r="239" spans="1:5" x14ac:dyDescent="0.35">
      <c r="A239" t="s">
        <v>936</v>
      </c>
      <c r="E239" s="378" t="s">
        <v>925</v>
      </c>
    </row>
    <row r="240" spans="1:5" ht="15.5" x14ac:dyDescent="0.35">
      <c r="A240" t="s">
        <v>936</v>
      </c>
      <c r="B240" s="358" t="s">
        <v>881</v>
      </c>
      <c r="E240" s="378" t="s">
        <v>926</v>
      </c>
    </row>
    <row r="241" spans="1:5" x14ac:dyDescent="0.35">
      <c r="A241" t="s">
        <v>936</v>
      </c>
      <c r="B241" s="119" t="s">
        <v>526</v>
      </c>
      <c r="C241" s="230" t="s">
        <v>44</v>
      </c>
      <c r="D241" s="230" t="s">
        <v>597</v>
      </c>
      <c r="E241" s="378" t="s">
        <v>927</v>
      </c>
    </row>
    <row r="242" spans="1:5" x14ac:dyDescent="0.35">
      <c r="A242" t="s">
        <v>936</v>
      </c>
      <c r="B242" s="82" t="s">
        <v>527</v>
      </c>
      <c r="C242" s="230" t="s">
        <v>44</v>
      </c>
      <c r="D242" s="230" t="s">
        <v>597</v>
      </c>
      <c r="E242" s="378" t="s">
        <v>928</v>
      </c>
    </row>
    <row r="243" spans="1:5" x14ac:dyDescent="0.35">
      <c r="A243" t="s">
        <v>936</v>
      </c>
      <c r="B243" s="119" t="s">
        <v>528</v>
      </c>
      <c r="C243" s="230" t="s">
        <v>44</v>
      </c>
      <c r="D243" s="230" t="s">
        <v>597</v>
      </c>
      <c r="E243" s="378" t="s">
        <v>929</v>
      </c>
    </row>
    <row r="244" spans="1:5" x14ac:dyDescent="0.35">
      <c r="A244" t="s">
        <v>936</v>
      </c>
      <c r="B244" s="119" t="s">
        <v>529</v>
      </c>
      <c r="C244" s="230" t="s">
        <v>44</v>
      </c>
      <c r="D244" s="230" t="s">
        <v>597</v>
      </c>
      <c r="E244" s="378" t="s">
        <v>930</v>
      </c>
    </row>
    <row r="245" spans="1:5" x14ac:dyDescent="0.35">
      <c r="A245" t="s">
        <v>936</v>
      </c>
      <c r="B245" s="119" t="s">
        <v>530</v>
      </c>
      <c r="C245" s="230" t="s">
        <v>44</v>
      </c>
      <c r="D245" s="230" t="s">
        <v>597</v>
      </c>
      <c r="E245" s="378" t="s">
        <v>931</v>
      </c>
    </row>
    <row r="246" spans="1:5" x14ac:dyDescent="0.35">
      <c r="A246" t="s">
        <v>936</v>
      </c>
      <c r="B246" s="119" t="s">
        <v>531</v>
      </c>
      <c r="C246" s="230" t="s">
        <v>597</v>
      </c>
      <c r="D246" s="230" t="s">
        <v>597</v>
      </c>
      <c r="E246" s="378" t="s">
        <v>932</v>
      </c>
    </row>
    <row r="247" spans="1:5" x14ac:dyDescent="0.35">
      <c r="A247" t="s">
        <v>936</v>
      </c>
      <c r="B247" s="119" t="s">
        <v>532</v>
      </c>
      <c r="C247" s="213" t="s">
        <v>12</v>
      </c>
      <c r="D247" s="212">
        <v>2386</v>
      </c>
      <c r="E247" s="378" t="s">
        <v>933</v>
      </c>
    </row>
    <row r="248" spans="1:5" ht="15.5" x14ac:dyDescent="0.35">
      <c r="A248" t="s">
        <v>936</v>
      </c>
      <c r="B248" s="357" t="s">
        <v>882</v>
      </c>
    </row>
    <row r="249" spans="1:5" x14ac:dyDescent="0.35">
      <c r="A249" t="s">
        <v>936</v>
      </c>
      <c r="B249" s="119" t="s">
        <v>534</v>
      </c>
    </row>
    <row r="250" spans="1:5" x14ac:dyDescent="0.35">
      <c r="A250" t="s">
        <v>936</v>
      </c>
      <c r="B250" s="138" t="s">
        <v>535</v>
      </c>
      <c r="C250" s="213" t="s">
        <v>597</v>
      </c>
      <c r="D250" s="213" t="s">
        <v>597</v>
      </c>
      <c r="E250" s="416" t="s">
        <v>627</v>
      </c>
    </row>
    <row r="251" spans="1:5" x14ac:dyDescent="0.35">
      <c r="A251" t="s">
        <v>936</v>
      </c>
      <c r="B251" s="119" t="s">
        <v>536</v>
      </c>
      <c r="C251" s="218">
        <v>20</v>
      </c>
      <c r="D251" s="218">
        <v>239</v>
      </c>
      <c r="E251" s="416" t="s">
        <v>627</v>
      </c>
    </row>
    <row r="252" spans="1:5" x14ac:dyDescent="0.35">
      <c r="A252" t="s">
        <v>936</v>
      </c>
      <c r="B252" s="119" t="s">
        <v>537</v>
      </c>
      <c r="C252" s="212">
        <v>117</v>
      </c>
      <c r="D252" s="212">
        <v>312</v>
      </c>
      <c r="E252" s="416" t="s">
        <v>627</v>
      </c>
    </row>
    <row r="253" spans="1:5" x14ac:dyDescent="0.35">
      <c r="A253" t="s">
        <v>936</v>
      </c>
      <c r="B253" s="119" t="s">
        <v>538</v>
      </c>
      <c r="C253" s="392">
        <v>13</v>
      </c>
      <c r="D253" s="218">
        <v>171</v>
      </c>
      <c r="E253" s="416" t="s">
        <v>627</v>
      </c>
    </row>
    <row r="254" spans="1:5" x14ac:dyDescent="0.35">
      <c r="A254" t="s">
        <v>936</v>
      </c>
      <c r="B254" s="119" t="s">
        <v>539</v>
      </c>
      <c r="C254" s="212">
        <v>24</v>
      </c>
      <c r="D254" s="212">
        <v>25</v>
      </c>
      <c r="E254" s="416" t="s">
        <v>627</v>
      </c>
    </row>
    <row r="255" spans="1:5" x14ac:dyDescent="0.35">
      <c r="A255" t="s">
        <v>671</v>
      </c>
      <c r="B255" s="222" t="s">
        <v>695</v>
      </c>
      <c r="C255" s="393" t="s">
        <v>696</v>
      </c>
      <c r="D255" s="393" t="s">
        <v>697</v>
      </c>
    </row>
    <row r="256" spans="1:5" x14ac:dyDescent="0.35">
      <c r="A256" t="s">
        <v>671</v>
      </c>
      <c r="B256" s="82">
        <v>0</v>
      </c>
      <c r="C256" s="393" t="s">
        <v>699</v>
      </c>
      <c r="D256" s="393"/>
    </row>
    <row r="257" spans="1:5" x14ac:dyDescent="0.35">
      <c r="A257" t="s">
        <v>671</v>
      </c>
      <c r="B257" s="82">
        <v>0</v>
      </c>
      <c r="C257" s="393" t="s">
        <v>700</v>
      </c>
      <c r="D257" s="393"/>
    </row>
    <row r="258" spans="1:5" x14ac:dyDescent="0.35">
      <c r="A258" t="s">
        <v>936</v>
      </c>
      <c r="B258" s="226">
        <v>0</v>
      </c>
      <c r="C258" s="394" t="s">
        <v>718</v>
      </c>
      <c r="D258" s="393"/>
    </row>
    <row r="259" spans="1:5" x14ac:dyDescent="0.35">
      <c r="A259" t="s">
        <v>936</v>
      </c>
      <c r="B259" s="222" t="s">
        <v>701</v>
      </c>
      <c r="C259" s="393">
        <v>500</v>
      </c>
      <c r="D259" s="393">
        <v>3181</v>
      </c>
      <c r="E259" s="417" t="s">
        <v>702</v>
      </c>
    </row>
    <row r="260" spans="1:5" x14ac:dyDescent="0.35">
      <c r="A260" t="s">
        <v>936</v>
      </c>
      <c r="B260" s="222" t="s">
        <v>703</v>
      </c>
      <c r="C260" s="212" t="s">
        <v>704</v>
      </c>
      <c r="D260" s="213" t="s">
        <v>705</v>
      </c>
      <c r="E260" s="143" t="s">
        <v>708</v>
      </c>
    </row>
    <row r="261" spans="1:5" x14ac:dyDescent="0.35">
      <c r="A261" t="s">
        <v>937</v>
      </c>
      <c r="B261" s="97" t="s">
        <v>560</v>
      </c>
      <c r="C261" s="146">
        <v>107</v>
      </c>
      <c r="D261" s="411">
        <v>830</v>
      </c>
      <c r="E261" s="414" t="s">
        <v>457</v>
      </c>
    </row>
    <row r="262" spans="1:5" x14ac:dyDescent="0.35">
      <c r="A262" t="s">
        <v>937</v>
      </c>
      <c r="B262" s="97" t="s">
        <v>562</v>
      </c>
      <c r="C262" s="146">
        <v>50</v>
      </c>
      <c r="D262" s="411">
        <v>88</v>
      </c>
      <c r="E262" s="414" t="s">
        <v>457</v>
      </c>
    </row>
    <row r="263" spans="1:5" x14ac:dyDescent="0.35">
      <c r="A263" t="s">
        <v>937</v>
      </c>
      <c r="B263" s="97" t="s">
        <v>564</v>
      </c>
      <c r="C263" s="146">
        <v>125</v>
      </c>
      <c r="D263" s="411">
        <v>205</v>
      </c>
      <c r="E263" s="414" t="s">
        <v>457</v>
      </c>
    </row>
    <row r="264" spans="1:5" x14ac:dyDescent="0.35">
      <c r="A264" t="s">
        <v>937</v>
      </c>
      <c r="B264" s="97" t="s">
        <v>566</v>
      </c>
      <c r="C264" s="233">
        <v>52</v>
      </c>
      <c r="D264" s="412">
        <v>59</v>
      </c>
      <c r="E264" s="414" t="s">
        <v>457</v>
      </c>
    </row>
    <row r="265" spans="1:5" x14ac:dyDescent="0.35">
      <c r="A265" t="s">
        <v>937</v>
      </c>
      <c r="B265" s="97" t="s">
        <v>568</v>
      </c>
      <c r="C265" s="146">
        <v>53</v>
      </c>
      <c r="D265" s="411">
        <v>76</v>
      </c>
      <c r="E265" s="414" t="s">
        <v>457</v>
      </c>
    </row>
    <row r="266" spans="1:5" x14ac:dyDescent="0.35">
      <c r="A266" t="s">
        <v>938</v>
      </c>
      <c r="B266" s="31" t="s">
        <v>442</v>
      </c>
      <c r="C266" s="380">
        <v>79</v>
      </c>
      <c r="D266" s="407">
        <v>1165</v>
      </c>
      <c r="E266" s="418" t="s">
        <v>687</v>
      </c>
    </row>
    <row r="267" spans="1:5" x14ac:dyDescent="0.35">
      <c r="A267" t="s">
        <v>938</v>
      </c>
      <c r="B267" s="31" t="s">
        <v>443</v>
      </c>
      <c r="C267" s="380">
        <v>24</v>
      </c>
      <c r="D267" s="407">
        <v>238</v>
      </c>
      <c r="E267" s="418" t="s">
        <v>883</v>
      </c>
    </row>
    <row r="268" spans="1:5" x14ac:dyDescent="0.35">
      <c r="A268" t="s">
        <v>938</v>
      </c>
      <c r="B268" s="31" t="s">
        <v>444</v>
      </c>
      <c r="C268" s="380" t="s">
        <v>624</v>
      </c>
      <c r="D268" s="407" t="s">
        <v>17</v>
      </c>
      <c r="E268" s="418" t="s">
        <v>884</v>
      </c>
    </row>
    <row r="269" spans="1:5" x14ac:dyDescent="0.35">
      <c r="A269" t="s">
        <v>938</v>
      </c>
      <c r="B269" s="31" t="s">
        <v>445</v>
      </c>
      <c r="C269" s="380" t="s">
        <v>677</v>
      </c>
      <c r="D269" s="407">
        <v>50</v>
      </c>
      <c r="E269" s="418" t="s">
        <v>885</v>
      </c>
    </row>
    <row r="270" spans="1:5" x14ac:dyDescent="0.35">
      <c r="A270" t="s">
        <v>938</v>
      </c>
      <c r="B270" s="31" t="s">
        <v>446</v>
      </c>
      <c r="C270" s="380">
        <v>300</v>
      </c>
      <c r="D270" s="407" t="s">
        <v>624</v>
      </c>
      <c r="E270" s="418" t="s">
        <v>886</v>
      </c>
    </row>
    <row r="271" spans="1:5" x14ac:dyDescent="0.35">
      <c r="A271" t="s">
        <v>938</v>
      </c>
      <c r="B271" s="31" t="s">
        <v>448</v>
      </c>
      <c r="C271" s="380" t="s">
        <v>624</v>
      </c>
      <c r="D271" s="407" t="s">
        <v>17</v>
      </c>
      <c r="E271" s="418" t="s">
        <v>887</v>
      </c>
    </row>
    <row r="272" spans="1:5" x14ac:dyDescent="0.35">
      <c r="A272" t="s">
        <v>938</v>
      </c>
      <c r="B272" s="31" t="s">
        <v>449</v>
      </c>
      <c r="C272" s="380">
        <v>79</v>
      </c>
      <c r="D272" s="407">
        <v>626</v>
      </c>
      <c r="E272" s="418" t="s">
        <v>888</v>
      </c>
    </row>
    <row r="273" spans="1:5" x14ac:dyDescent="0.35">
      <c r="A273" t="s">
        <v>938</v>
      </c>
      <c r="B273" s="31" t="s">
        <v>450</v>
      </c>
      <c r="C273" s="380">
        <v>100</v>
      </c>
      <c r="D273" s="407">
        <v>100</v>
      </c>
      <c r="E273" s="418" t="s">
        <v>889</v>
      </c>
    </row>
    <row r="274" spans="1:5" x14ac:dyDescent="0.35">
      <c r="A274" t="s">
        <v>938</v>
      </c>
      <c r="B274" s="31" t="s">
        <v>451</v>
      </c>
      <c r="C274" s="380">
        <v>13</v>
      </c>
      <c r="D274" s="407">
        <v>103</v>
      </c>
      <c r="E274" s="418" t="s">
        <v>890</v>
      </c>
    </row>
    <row r="275" spans="1:5" x14ac:dyDescent="0.35">
      <c r="A275" t="s">
        <v>938</v>
      </c>
      <c r="B275" s="31" t="s">
        <v>453</v>
      </c>
      <c r="C275" s="380">
        <v>60</v>
      </c>
      <c r="D275" s="407"/>
      <c r="E275" s="418" t="s">
        <v>891</v>
      </c>
    </row>
    <row r="276" spans="1:5" x14ac:dyDescent="0.35">
      <c r="A276" t="s">
        <v>938</v>
      </c>
      <c r="B276" s="31" t="s">
        <v>454</v>
      </c>
      <c r="C276" s="380">
        <v>5</v>
      </c>
      <c r="D276" s="407"/>
      <c r="E276" s="418" t="s">
        <v>892</v>
      </c>
    </row>
    <row r="277" spans="1:5" x14ac:dyDescent="0.35">
      <c r="A277" t="s">
        <v>938</v>
      </c>
      <c r="B277" s="31" t="s">
        <v>455</v>
      </c>
      <c r="C277" s="395">
        <v>19</v>
      </c>
      <c r="D277" s="413">
        <v>128</v>
      </c>
      <c r="E277" s="418" t="s">
        <v>893</v>
      </c>
    </row>
    <row r="278" spans="1:5" x14ac:dyDescent="0.35">
      <c r="A278" t="s">
        <v>938</v>
      </c>
      <c r="B278" s="31" t="s">
        <v>456</v>
      </c>
      <c r="C278" s="380">
        <v>19</v>
      </c>
      <c r="D278" s="407">
        <v>537</v>
      </c>
      <c r="E278" s="418" t="s">
        <v>894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17"/>
  <sheetViews>
    <sheetView showGridLines="0" workbookViewId="0">
      <selection activeCell="H9" sqref="H9"/>
    </sheetView>
  </sheetViews>
  <sheetFormatPr defaultRowHeight="14.5" x14ac:dyDescent="0.35"/>
  <cols>
    <col min="1" max="1" width="18.7265625" customWidth="1"/>
    <col min="2" max="2" width="19" customWidth="1"/>
  </cols>
  <sheetData>
    <row r="7" spans="1:2" ht="17.5" x14ac:dyDescent="0.35">
      <c r="A7" s="428" t="s">
        <v>669</v>
      </c>
      <c r="B7" s="428"/>
    </row>
    <row r="8" spans="1:2" ht="35" x14ac:dyDescent="0.35">
      <c r="A8" s="282" t="s">
        <v>660</v>
      </c>
      <c r="B8" s="282" t="s">
        <v>661</v>
      </c>
    </row>
    <row r="9" spans="1:2" ht="15.5" x14ac:dyDescent="0.35">
      <c r="A9" s="283" t="s">
        <v>662</v>
      </c>
      <c r="B9" s="284">
        <v>83336</v>
      </c>
    </row>
    <row r="10" spans="1:2" ht="15.5" x14ac:dyDescent="0.35">
      <c r="A10" s="283" t="s">
        <v>663</v>
      </c>
      <c r="B10" s="285">
        <v>15651</v>
      </c>
    </row>
    <row r="11" spans="1:2" ht="15.5" x14ac:dyDescent="0.35">
      <c r="A11" s="283" t="s">
        <v>664</v>
      </c>
      <c r="B11" s="286">
        <v>9</v>
      </c>
    </row>
    <row r="12" spans="1:2" ht="15.5" x14ac:dyDescent="0.35">
      <c r="A12" s="283" t="s">
        <v>665</v>
      </c>
      <c r="B12" s="286">
        <v>1</v>
      </c>
    </row>
    <row r="13" spans="1:2" ht="15.5" x14ac:dyDescent="0.35">
      <c r="A13" s="283" t="s">
        <v>666</v>
      </c>
      <c r="B13" s="286">
        <v>3</v>
      </c>
    </row>
    <row r="14" spans="1:2" ht="15.5" x14ac:dyDescent="0.35">
      <c r="A14" s="283" t="s">
        <v>667</v>
      </c>
      <c r="B14" s="286">
        <v>284</v>
      </c>
    </row>
    <row r="15" spans="1:2" ht="15.5" x14ac:dyDescent="0.35">
      <c r="A15" s="283" t="s">
        <v>709</v>
      </c>
      <c r="B15" s="286">
        <v>7760</v>
      </c>
    </row>
    <row r="16" spans="1:2" ht="15.5" x14ac:dyDescent="0.35">
      <c r="A16" s="283" t="s">
        <v>668</v>
      </c>
      <c r="B16" s="284">
        <f>SUM(B9:B15)</f>
        <v>107044</v>
      </c>
    </row>
    <row r="17" spans="1:2" ht="18.5" x14ac:dyDescent="0.45">
      <c r="A17" s="199"/>
      <c r="B17" s="199"/>
    </row>
  </sheetData>
  <mergeCells count="1"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H45"/>
  <sheetViews>
    <sheetView showGridLines="0" workbookViewId="0">
      <selection activeCell="C2" sqref="C2"/>
    </sheetView>
  </sheetViews>
  <sheetFormatPr defaultColWidth="10.81640625" defaultRowHeight="10.5" x14ac:dyDescent="0.25"/>
  <cols>
    <col min="1" max="1" width="27.1796875" style="1" customWidth="1"/>
    <col min="2" max="2" width="25.81640625" style="1" customWidth="1"/>
    <col min="3" max="3" width="35.81640625" style="1" customWidth="1"/>
    <col min="4" max="4" width="15.7265625" style="1" bestFit="1" customWidth="1"/>
    <col min="5" max="5" width="13.7265625" style="51" customWidth="1"/>
    <col min="6" max="6" width="26.453125" style="51" customWidth="1"/>
    <col min="7" max="7" width="48.7265625" style="56" customWidth="1"/>
    <col min="8" max="8" width="28.453125" style="49" customWidth="1"/>
    <col min="9" max="16384" width="10.81640625" style="1"/>
  </cols>
  <sheetData>
    <row r="1" spans="1:8" ht="42" x14ac:dyDescent="0.25">
      <c r="A1" s="307" t="s">
        <v>0</v>
      </c>
      <c r="B1" s="308" t="s">
        <v>94</v>
      </c>
      <c r="C1" s="308" t="s">
        <v>948</v>
      </c>
      <c r="D1" s="309" t="s">
        <v>947</v>
      </c>
      <c r="E1" s="308" t="s">
        <v>4</v>
      </c>
      <c r="F1" s="313" t="s">
        <v>5</v>
      </c>
      <c r="G1" s="310" t="s">
        <v>480</v>
      </c>
      <c r="H1" s="314" t="s">
        <v>591</v>
      </c>
    </row>
    <row r="2" spans="1:8" ht="42.75" customHeight="1" x14ac:dyDescent="0.35">
      <c r="A2" s="287" t="s">
        <v>95</v>
      </c>
      <c r="B2" s="178"/>
      <c r="C2" s="179"/>
      <c r="D2" s="180"/>
      <c r="E2" s="181"/>
      <c r="F2" s="182"/>
      <c r="G2" s="183"/>
      <c r="H2" s="184"/>
    </row>
    <row r="3" spans="1:8" ht="36.65" hidden="1" customHeight="1" x14ac:dyDescent="0.25">
      <c r="A3" s="31" t="s">
        <v>96</v>
      </c>
      <c r="B3" s="149"/>
      <c r="C3" s="150"/>
      <c r="D3" s="151"/>
      <c r="E3" s="152"/>
      <c r="F3" s="153"/>
      <c r="G3" s="59" t="s">
        <v>418</v>
      </c>
      <c r="H3" s="60" t="s">
        <v>457</v>
      </c>
    </row>
    <row r="4" spans="1:8" ht="36.65" hidden="1" customHeight="1" x14ac:dyDescent="0.25">
      <c r="A4" s="31" t="s">
        <v>96</v>
      </c>
      <c r="B4" s="149"/>
      <c r="C4" s="150"/>
      <c r="D4" s="151"/>
      <c r="E4" s="152"/>
      <c r="F4" s="153"/>
      <c r="G4" s="59" t="s">
        <v>418</v>
      </c>
      <c r="H4" s="60" t="s">
        <v>457</v>
      </c>
    </row>
    <row r="5" spans="1:8" ht="43.15" hidden="1" customHeight="1" x14ac:dyDescent="0.25">
      <c r="A5" s="31" t="s">
        <v>97</v>
      </c>
      <c r="B5" s="34" t="s">
        <v>17</v>
      </c>
      <c r="C5" s="34" t="s">
        <v>17</v>
      </c>
      <c r="D5" s="34" t="s">
        <v>17</v>
      </c>
      <c r="E5" s="34" t="s">
        <v>17</v>
      </c>
      <c r="F5" s="61" t="s">
        <v>626</v>
      </c>
      <c r="G5" s="59" t="s">
        <v>418</v>
      </c>
      <c r="H5" s="60" t="s">
        <v>457</v>
      </c>
    </row>
    <row r="6" spans="1:8" hidden="1" x14ac:dyDescent="0.25">
      <c r="A6" s="31" t="s">
        <v>98</v>
      </c>
      <c r="B6" s="34" t="s">
        <v>17</v>
      </c>
      <c r="C6" s="34" t="s">
        <v>17</v>
      </c>
      <c r="D6" s="34" t="s">
        <v>17</v>
      </c>
      <c r="E6" s="34" t="s">
        <v>17</v>
      </c>
      <c r="F6" s="61" t="s">
        <v>626</v>
      </c>
      <c r="G6" s="59"/>
      <c r="H6" s="60" t="s">
        <v>457</v>
      </c>
    </row>
    <row r="7" spans="1:8" hidden="1" x14ac:dyDescent="0.25">
      <c r="A7" s="31" t="s">
        <v>98</v>
      </c>
      <c r="B7" s="34"/>
      <c r="C7" s="34"/>
      <c r="D7" s="34"/>
      <c r="E7" s="34"/>
      <c r="F7" s="61"/>
      <c r="G7" s="59"/>
      <c r="H7" s="60" t="s">
        <v>457</v>
      </c>
    </row>
    <row r="8" spans="1:8" s="66" customFormat="1" ht="33.65" customHeight="1" x14ac:dyDescent="0.25">
      <c r="A8" s="62" t="s">
        <v>99</v>
      </c>
      <c r="B8" s="63" t="s">
        <v>9</v>
      </c>
      <c r="C8" s="63" t="s">
        <v>100</v>
      </c>
      <c r="D8" s="63" t="s">
        <v>12</v>
      </c>
      <c r="E8" s="64" t="s">
        <v>17</v>
      </c>
      <c r="F8" s="65" t="s">
        <v>643</v>
      </c>
      <c r="G8" s="4" t="s">
        <v>583</v>
      </c>
      <c r="H8" s="60" t="s">
        <v>457</v>
      </c>
    </row>
    <row r="9" spans="1:8" ht="33.65" hidden="1" customHeight="1" x14ac:dyDescent="0.25">
      <c r="A9" s="62" t="s">
        <v>101</v>
      </c>
      <c r="B9" s="63" t="s">
        <v>17</v>
      </c>
      <c r="C9" s="63" t="s">
        <v>17</v>
      </c>
      <c r="D9" s="67" t="s">
        <v>17</v>
      </c>
      <c r="E9" s="64" t="s">
        <v>17</v>
      </c>
      <c r="F9" s="68" t="s">
        <v>17</v>
      </c>
      <c r="G9" s="63" t="s">
        <v>470</v>
      </c>
      <c r="H9" s="60" t="s">
        <v>457</v>
      </c>
    </row>
    <row r="10" spans="1:8" ht="30" hidden="1" x14ac:dyDescent="0.25">
      <c r="A10" s="62" t="s">
        <v>102</v>
      </c>
      <c r="B10" s="63" t="s">
        <v>17</v>
      </c>
      <c r="C10" s="63" t="s">
        <v>17</v>
      </c>
      <c r="D10" s="67" t="s">
        <v>17</v>
      </c>
      <c r="E10" s="69" t="s">
        <v>17</v>
      </c>
      <c r="F10" s="68" t="s">
        <v>17</v>
      </c>
      <c r="G10" s="63" t="s">
        <v>471</v>
      </c>
      <c r="H10" s="60" t="s">
        <v>457</v>
      </c>
    </row>
    <row r="11" spans="1:8" ht="64.5" customHeight="1" x14ac:dyDescent="0.25">
      <c r="A11" s="70" t="s">
        <v>58</v>
      </c>
      <c r="B11" s="38" t="s">
        <v>103</v>
      </c>
      <c r="C11" s="38" t="s">
        <v>104</v>
      </c>
      <c r="D11" s="4" t="s">
        <v>105</v>
      </c>
      <c r="E11" s="16" t="s">
        <v>624</v>
      </c>
      <c r="F11" s="245" t="s">
        <v>600</v>
      </c>
      <c r="G11" s="63" t="s">
        <v>461</v>
      </c>
      <c r="H11" s="60" t="s">
        <v>457</v>
      </c>
    </row>
    <row r="12" spans="1:8" ht="46.5" customHeight="1" x14ac:dyDescent="0.25">
      <c r="A12" s="62" t="s">
        <v>106</v>
      </c>
      <c r="B12" s="71" t="s">
        <v>8</v>
      </c>
      <c r="C12" s="71">
        <v>90</v>
      </c>
      <c r="D12" s="72">
        <v>119</v>
      </c>
      <c r="E12" s="64" t="s">
        <v>644</v>
      </c>
      <c r="F12" s="68"/>
      <c r="G12" s="63" t="s">
        <v>462</v>
      </c>
      <c r="H12" s="60" t="s">
        <v>457</v>
      </c>
    </row>
    <row r="13" spans="1:8" ht="32.5" hidden="1" customHeight="1" x14ac:dyDescent="0.25">
      <c r="A13" s="62" t="s">
        <v>107</v>
      </c>
      <c r="B13" s="71" t="s">
        <v>17</v>
      </c>
      <c r="C13" s="71" t="s">
        <v>17</v>
      </c>
      <c r="D13" s="72" t="s">
        <v>17</v>
      </c>
      <c r="E13" s="69" t="s">
        <v>17</v>
      </c>
      <c r="F13" s="68" t="s">
        <v>17</v>
      </c>
      <c r="G13" s="63" t="s">
        <v>463</v>
      </c>
      <c r="H13" s="60" t="s">
        <v>457</v>
      </c>
    </row>
    <row r="14" spans="1:8" ht="45" customHeight="1" x14ac:dyDescent="0.25">
      <c r="A14" s="62" t="s">
        <v>54</v>
      </c>
      <c r="B14" s="71" t="s">
        <v>9</v>
      </c>
      <c r="C14" s="71">
        <v>414</v>
      </c>
      <c r="D14" s="73"/>
      <c r="E14" s="64" t="s">
        <v>9</v>
      </c>
      <c r="F14" s="68" t="s">
        <v>600</v>
      </c>
      <c r="G14" s="63" t="s">
        <v>464</v>
      </c>
      <c r="H14" s="60" t="s">
        <v>457</v>
      </c>
    </row>
    <row r="15" spans="1:8" ht="50.5" customHeight="1" x14ac:dyDescent="0.25">
      <c r="A15" s="62" t="s">
        <v>108</v>
      </c>
      <c r="B15" s="71" t="s">
        <v>9</v>
      </c>
      <c r="C15" s="71">
        <v>18</v>
      </c>
      <c r="D15" s="73" t="s">
        <v>9</v>
      </c>
      <c r="E15" s="64" t="s">
        <v>9</v>
      </c>
      <c r="F15" s="68" t="s">
        <v>600</v>
      </c>
      <c r="G15" s="63" t="s">
        <v>465</v>
      </c>
      <c r="H15" s="60" t="s">
        <v>457</v>
      </c>
    </row>
    <row r="16" spans="1:8" ht="69" customHeight="1" x14ac:dyDescent="0.25">
      <c r="A16" s="62" t="s">
        <v>56</v>
      </c>
      <c r="B16" s="71" t="s">
        <v>109</v>
      </c>
      <c r="C16" s="71" t="s">
        <v>110</v>
      </c>
      <c r="D16" s="73">
        <v>492</v>
      </c>
      <c r="E16" s="64" t="s">
        <v>12</v>
      </c>
      <c r="F16" s="68" t="s">
        <v>600</v>
      </c>
      <c r="G16" s="63" t="s">
        <v>466</v>
      </c>
      <c r="H16" s="60" t="s">
        <v>457</v>
      </c>
    </row>
    <row r="17" spans="1:8" ht="39" hidden="1" customHeight="1" x14ac:dyDescent="0.25">
      <c r="A17" s="62" t="s">
        <v>111</v>
      </c>
      <c r="B17" s="71" t="s">
        <v>17</v>
      </c>
      <c r="C17" s="71" t="s">
        <v>17</v>
      </c>
      <c r="D17" s="173" t="s">
        <v>17</v>
      </c>
      <c r="E17" s="64" t="s">
        <v>17</v>
      </c>
      <c r="F17" s="68" t="s">
        <v>17</v>
      </c>
      <c r="G17" s="63" t="s">
        <v>467</v>
      </c>
      <c r="H17" s="60" t="s">
        <v>457</v>
      </c>
    </row>
    <row r="18" spans="1:8" ht="40.9" hidden="1" customHeight="1" x14ac:dyDescent="0.25">
      <c r="A18" s="62" t="s">
        <v>112</v>
      </c>
      <c r="B18" s="71" t="s">
        <v>17</v>
      </c>
      <c r="C18" s="71" t="s">
        <v>17</v>
      </c>
      <c r="D18" s="62" t="s">
        <v>17</v>
      </c>
      <c r="E18" s="64" t="s">
        <v>17</v>
      </c>
      <c r="F18" s="68" t="s">
        <v>17</v>
      </c>
      <c r="G18" s="63" t="s">
        <v>472</v>
      </c>
      <c r="H18" s="60" t="s">
        <v>457</v>
      </c>
    </row>
    <row r="19" spans="1:8" ht="20" x14ac:dyDescent="0.25">
      <c r="A19" s="62" t="s">
        <v>107</v>
      </c>
      <c r="B19" s="71" t="s">
        <v>9</v>
      </c>
      <c r="C19" s="71">
        <v>50</v>
      </c>
      <c r="D19" s="173" t="s">
        <v>9</v>
      </c>
      <c r="E19" s="64" t="s">
        <v>9</v>
      </c>
      <c r="F19" s="68" t="s">
        <v>600</v>
      </c>
      <c r="G19" s="63" t="s">
        <v>468</v>
      </c>
      <c r="H19" s="60" t="s">
        <v>457</v>
      </c>
    </row>
    <row r="20" spans="1:8" ht="34.15" hidden="1" customHeight="1" x14ac:dyDescent="0.25">
      <c r="A20" s="62" t="s">
        <v>113</v>
      </c>
      <c r="B20" s="71" t="s">
        <v>17</v>
      </c>
      <c r="C20" s="71" t="s">
        <v>17</v>
      </c>
      <c r="D20" s="173" t="s">
        <v>17</v>
      </c>
      <c r="E20" s="64" t="s">
        <v>17</v>
      </c>
      <c r="F20" s="68" t="s">
        <v>17</v>
      </c>
      <c r="G20" s="63" t="s">
        <v>469</v>
      </c>
      <c r="H20" s="60" t="s">
        <v>457</v>
      </c>
    </row>
    <row r="21" spans="1:8" hidden="1" x14ac:dyDescent="0.25">
      <c r="A21" s="57" t="s">
        <v>114</v>
      </c>
      <c r="B21" s="74"/>
      <c r="C21" s="57"/>
      <c r="D21" s="174"/>
      <c r="E21" s="58"/>
      <c r="F21" s="75"/>
      <c r="G21" s="76"/>
      <c r="H21" s="77"/>
    </row>
    <row r="22" spans="1:8" x14ac:dyDescent="0.25">
      <c r="A22" s="31" t="s">
        <v>114</v>
      </c>
      <c r="B22" s="44" t="s">
        <v>9</v>
      </c>
      <c r="C22" s="31" t="s">
        <v>115</v>
      </c>
      <c r="D22" s="31">
        <v>1701</v>
      </c>
      <c r="E22" s="22" t="s">
        <v>12</v>
      </c>
      <c r="F22" s="61" t="s">
        <v>17</v>
      </c>
      <c r="G22" s="59"/>
      <c r="H22" s="60" t="s">
        <v>457</v>
      </c>
    </row>
    <row r="23" spans="1:8" x14ac:dyDescent="0.25">
      <c r="A23" s="31" t="s">
        <v>116</v>
      </c>
      <c r="B23" s="44" t="s">
        <v>9</v>
      </c>
      <c r="C23" s="31" t="s">
        <v>117</v>
      </c>
      <c r="D23" s="31">
        <v>840</v>
      </c>
      <c r="E23" s="22" t="s">
        <v>12</v>
      </c>
      <c r="F23" s="61" t="s">
        <v>600</v>
      </c>
      <c r="G23" s="59"/>
      <c r="H23" s="60" t="s">
        <v>457</v>
      </c>
    </row>
    <row r="24" spans="1:8" ht="30.5" x14ac:dyDescent="0.25">
      <c r="A24" s="31" t="s">
        <v>118</v>
      </c>
      <c r="B24" s="44" t="s">
        <v>9</v>
      </c>
      <c r="C24" s="31" t="s">
        <v>119</v>
      </c>
      <c r="D24" s="31">
        <v>500</v>
      </c>
      <c r="E24" s="22" t="s">
        <v>12</v>
      </c>
      <c r="F24" s="61" t="s">
        <v>600</v>
      </c>
      <c r="G24" s="59" t="s">
        <v>682</v>
      </c>
      <c r="H24" s="60" t="s">
        <v>457</v>
      </c>
    </row>
    <row r="25" spans="1:8" x14ac:dyDescent="0.25">
      <c r="A25" s="31" t="s">
        <v>120</v>
      </c>
      <c r="B25" s="44" t="s">
        <v>9</v>
      </c>
      <c r="C25" s="31" t="s">
        <v>121</v>
      </c>
      <c r="D25" s="31" t="s">
        <v>122</v>
      </c>
      <c r="E25" s="22" t="s">
        <v>12</v>
      </c>
      <c r="F25" s="61" t="s">
        <v>600</v>
      </c>
      <c r="G25" s="59"/>
      <c r="H25" s="60" t="s">
        <v>457</v>
      </c>
    </row>
    <row r="26" spans="1:8" x14ac:dyDescent="0.25">
      <c r="A26" s="31" t="s">
        <v>123</v>
      </c>
      <c r="B26" s="44" t="s">
        <v>9</v>
      </c>
      <c r="C26" s="31" t="s">
        <v>124</v>
      </c>
      <c r="D26" s="31">
        <v>158</v>
      </c>
      <c r="E26" s="22" t="s">
        <v>12</v>
      </c>
      <c r="F26" s="61" t="s">
        <v>600</v>
      </c>
      <c r="G26" s="59"/>
      <c r="H26" s="60" t="s">
        <v>457</v>
      </c>
    </row>
    <row r="27" spans="1:8" x14ac:dyDescent="0.25">
      <c r="A27" s="31" t="s">
        <v>125</v>
      </c>
      <c r="B27" s="44" t="s">
        <v>9</v>
      </c>
      <c r="C27" s="31" t="s">
        <v>126</v>
      </c>
      <c r="D27" s="31">
        <v>430</v>
      </c>
      <c r="E27" s="22" t="s">
        <v>12</v>
      </c>
      <c r="F27" s="61" t="s">
        <v>600</v>
      </c>
      <c r="G27" s="59"/>
      <c r="H27" s="60" t="s">
        <v>457</v>
      </c>
    </row>
    <row r="28" spans="1:8" x14ac:dyDescent="0.25">
      <c r="A28" s="31" t="s">
        <v>127</v>
      </c>
      <c r="B28" s="44" t="s">
        <v>9</v>
      </c>
      <c r="C28" s="31" t="s">
        <v>128</v>
      </c>
      <c r="D28" s="31">
        <v>506</v>
      </c>
      <c r="E28" s="22" t="s">
        <v>12</v>
      </c>
      <c r="F28" s="61" t="s">
        <v>600</v>
      </c>
      <c r="G28" s="59"/>
      <c r="H28" s="60" t="s">
        <v>457</v>
      </c>
    </row>
    <row r="30" spans="1:8" x14ac:dyDescent="0.25">
      <c r="D30" s="246">
        <f>SUM(D2:D29)</f>
        <v>4746</v>
      </c>
    </row>
    <row r="45" spans="3:3" x14ac:dyDescent="0.25">
      <c r="C45" s="1">
        <f ca="1">C45:F75</f>
        <v>0</v>
      </c>
    </row>
  </sheetData>
  <autoFilter ref="A2:H28" xr:uid="{00000000-0009-0000-0000-000003000000}">
    <filterColumn colId="2">
      <filters>
        <filter val="117 Boxes"/>
        <filter val="15 Boxes"/>
        <filter val="18"/>
        <filter val="23 Boxes"/>
        <filter val="400 Boxes"/>
        <filter val="414"/>
        <filter val="43 Boxes"/>
        <filter val="50"/>
        <filter val="526 Boxes"/>
        <filter val="6 Boxes (will require once off collection)"/>
        <filter val="85 metrofile boxess"/>
        <filter val="90"/>
        <filter val="96 Boxes"/>
        <filter val="Documents: 5 boxes per month_x000a_Slides: 230 Trays/Boxes"/>
      </filters>
    </filterColumn>
  </autoFilter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R198"/>
  <sheetViews>
    <sheetView showGridLines="0" tabSelected="1" topLeftCell="E1" workbookViewId="0">
      <selection activeCell="K6" sqref="K6"/>
    </sheetView>
  </sheetViews>
  <sheetFormatPr defaultColWidth="9.26953125" defaultRowHeight="10" x14ac:dyDescent="0.2"/>
  <cols>
    <col min="1" max="1" width="16.54296875" style="49" bestFit="1" customWidth="1"/>
    <col min="2" max="2" width="17" style="49" customWidth="1"/>
    <col min="3" max="3" width="14.54296875" style="49" customWidth="1"/>
    <col min="4" max="4" width="46.54296875" style="40" bestFit="1" customWidth="1"/>
    <col min="5" max="5" width="22.54296875" style="40" customWidth="1"/>
    <col min="6" max="6" width="14.1796875" style="49" customWidth="1"/>
    <col min="7" max="7" width="52.26953125" style="47" customWidth="1"/>
    <col min="8" max="8" width="20.54296875" style="103" customWidth="1"/>
    <col min="9" max="16384" width="9.26953125" style="49"/>
  </cols>
  <sheetData>
    <row r="1" spans="1:18" ht="71.5" customHeight="1" x14ac:dyDescent="0.2">
      <c r="A1" s="307" t="s">
        <v>0</v>
      </c>
      <c r="B1" s="308" t="s">
        <v>94</v>
      </c>
      <c r="C1" s="308" t="s">
        <v>948</v>
      </c>
      <c r="D1" s="309" t="s">
        <v>947</v>
      </c>
      <c r="E1" s="308" t="s">
        <v>4</v>
      </c>
      <c r="F1" s="313" t="s">
        <v>5</v>
      </c>
      <c r="G1" s="310" t="s">
        <v>355</v>
      </c>
      <c r="H1" s="314" t="s">
        <v>591</v>
      </c>
    </row>
    <row r="2" spans="1:18" s="80" customFormat="1" ht="20.25" hidden="1" customHeight="1" x14ac:dyDescent="0.35">
      <c r="A2" s="429" t="s">
        <v>648</v>
      </c>
      <c r="B2" s="430"/>
      <c r="C2" s="430"/>
      <c r="D2" s="430"/>
      <c r="E2" s="430"/>
      <c r="F2" s="430"/>
      <c r="G2" s="430"/>
      <c r="H2" s="431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22" hidden="1" customHeight="1" x14ac:dyDescent="0.2">
      <c r="A3" s="105" t="s">
        <v>270</v>
      </c>
      <c r="B3" s="105"/>
      <c r="C3" s="105"/>
      <c r="D3" s="242">
        <v>253</v>
      </c>
      <c r="E3" s="106"/>
      <c r="F3" s="104"/>
      <c r="G3" s="106" t="s">
        <v>381</v>
      </c>
      <c r="H3" s="107" t="s">
        <v>478</v>
      </c>
    </row>
    <row r="4" spans="1:18" ht="22" hidden="1" customHeight="1" x14ac:dyDescent="0.2">
      <c r="A4" s="105" t="s">
        <v>271</v>
      </c>
      <c r="B4" s="105"/>
      <c r="C4" s="105"/>
      <c r="D4" s="242">
        <v>104</v>
      </c>
      <c r="E4" s="106"/>
      <c r="F4" s="104"/>
      <c r="G4" s="106" t="s">
        <v>382</v>
      </c>
      <c r="H4" s="107" t="s">
        <v>478</v>
      </c>
    </row>
    <row r="5" spans="1:18" ht="22" hidden="1" customHeight="1" x14ac:dyDescent="0.2">
      <c r="A5" s="105" t="s">
        <v>272</v>
      </c>
      <c r="B5" s="105"/>
      <c r="C5" s="105"/>
      <c r="D5" s="242">
        <v>98</v>
      </c>
      <c r="E5" s="106"/>
      <c r="F5" s="104"/>
      <c r="G5" s="106" t="s">
        <v>383</v>
      </c>
      <c r="H5" s="107" t="s">
        <v>478</v>
      </c>
    </row>
    <row r="6" spans="1:18" ht="22" customHeight="1" x14ac:dyDescent="0.2">
      <c r="A6" s="105" t="s">
        <v>273</v>
      </c>
      <c r="B6" s="105" t="s">
        <v>9</v>
      </c>
      <c r="C6" s="133" t="s">
        <v>594</v>
      </c>
      <c r="D6" s="242">
        <v>421</v>
      </c>
      <c r="E6" s="106" t="s">
        <v>9</v>
      </c>
      <c r="F6" s="104" t="s">
        <v>628</v>
      </c>
      <c r="G6" s="106" t="s">
        <v>384</v>
      </c>
      <c r="H6" s="107" t="s">
        <v>478</v>
      </c>
    </row>
    <row r="7" spans="1:18" ht="22" hidden="1" customHeight="1" x14ac:dyDescent="0.2">
      <c r="A7" s="105" t="s">
        <v>274</v>
      </c>
      <c r="B7" s="105"/>
      <c r="C7" s="105"/>
      <c r="D7" s="242">
        <v>142</v>
      </c>
      <c r="E7" s="106"/>
      <c r="F7" s="104"/>
      <c r="G7" s="106" t="s">
        <v>385</v>
      </c>
      <c r="H7" s="107" t="s">
        <v>478</v>
      </c>
    </row>
    <row r="8" spans="1:18" ht="22" customHeight="1" x14ac:dyDescent="0.2">
      <c r="A8" s="105" t="s">
        <v>275</v>
      </c>
      <c r="B8" s="105" t="s">
        <v>9</v>
      </c>
      <c r="C8" s="105">
        <v>32</v>
      </c>
      <c r="D8" s="242">
        <v>321</v>
      </c>
      <c r="E8" s="106" t="s">
        <v>12</v>
      </c>
      <c r="F8" s="104" t="s">
        <v>602</v>
      </c>
      <c r="G8" s="106" t="s">
        <v>386</v>
      </c>
      <c r="H8" s="107" t="s">
        <v>478</v>
      </c>
    </row>
    <row r="9" spans="1:18" ht="22" customHeight="1" x14ac:dyDescent="0.2">
      <c r="A9" s="105" t="s">
        <v>276</v>
      </c>
      <c r="B9" s="105" t="s">
        <v>12</v>
      </c>
      <c r="C9" s="105">
        <v>20</v>
      </c>
      <c r="D9" s="242">
        <v>155</v>
      </c>
      <c r="E9" s="106" t="s">
        <v>12</v>
      </c>
      <c r="F9" s="104" t="s">
        <v>603</v>
      </c>
      <c r="G9" s="106" t="s">
        <v>387</v>
      </c>
      <c r="H9" s="107" t="s">
        <v>478</v>
      </c>
    </row>
    <row r="10" spans="1:18" ht="22" hidden="1" customHeight="1" x14ac:dyDescent="0.2">
      <c r="A10" s="105" t="s">
        <v>277</v>
      </c>
      <c r="B10" s="105"/>
      <c r="C10" s="105"/>
      <c r="D10" s="242">
        <v>90</v>
      </c>
      <c r="E10" s="106"/>
      <c r="F10" s="104" t="s">
        <v>603</v>
      </c>
      <c r="G10" s="106" t="s">
        <v>388</v>
      </c>
      <c r="H10" s="107" t="s">
        <v>478</v>
      </c>
    </row>
    <row r="11" spans="1:18" ht="22" hidden="1" customHeight="1" x14ac:dyDescent="0.2">
      <c r="A11" s="105" t="s">
        <v>278</v>
      </c>
      <c r="B11" s="105"/>
      <c r="C11" s="105"/>
      <c r="D11" s="242">
        <v>269</v>
      </c>
      <c r="E11" s="106"/>
      <c r="F11" s="104" t="s">
        <v>603</v>
      </c>
      <c r="G11" s="106" t="s">
        <v>389</v>
      </c>
      <c r="H11" s="107" t="s">
        <v>478</v>
      </c>
    </row>
    <row r="12" spans="1:18" ht="22" hidden="1" customHeight="1" x14ac:dyDescent="0.2">
      <c r="A12" s="105" t="s">
        <v>279</v>
      </c>
      <c r="B12" s="105"/>
      <c r="C12" s="105"/>
      <c r="D12" s="242">
        <v>267</v>
      </c>
      <c r="E12" s="106"/>
      <c r="F12" s="104" t="s">
        <v>603</v>
      </c>
      <c r="G12" s="106" t="s">
        <v>390</v>
      </c>
      <c r="H12" s="107" t="s">
        <v>478</v>
      </c>
    </row>
    <row r="13" spans="1:18" ht="22" hidden="1" customHeight="1" x14ac:dyDescent="0.2">
      <c r="A13" s="105" t="s">
        <v>280</v>
      </c>
      <c r="B13" s="105"/>
      <c r="C13" s="105"/>
      <c r="D13" s="244">
        <v>155</v>
      </c>
      <c r="E13" s="106"/>
      <c r="F13" s="104" t="s">
        <v>603</v>
      </c>
      <c r="G13" s="106" t="s">
        <v>391</v>
      </c>
      <c r="H13" s="107" t="s">
        <v>478</v>
      </c>
    </row>
    <row r="14" spans="1:18" ht="22" hidden="1" customHeight="1" x14ac:dyDescent="0.2">
      <c r="A14" s="105" t="s">
        <v>281</v>
      </c>
      <c r="B14" s="105"/>
      <c r="C14" s="105"/>
      <c r="D14" s="242">
        <v>113</v>
      </c>
      <c r="E14" s="106"/>
      <c r="F14" s="104" t="s">
        <v>603</v>
      </c>
      <c r="G14" s="106" t="s">
        <v>392</v>
      </c>
      <c r="H14" s="107" t="s">
        <v>478</v>
      </c>
    </row>
    <row r="15" spans="1:18" ht="22" hidden="1" customHeight="1" x14ac:dyDescent="0.2">
      <c r="A15" s="105" t="s">
        <v>282</v>
      </c>
      <c r="B15" s="105"/>
      <c r="C15" s="105"/>
      <c r="D15" s="242">
        <v>34</v>
      </c>
      <c r="E15" s="106"/>
      <c r="F15" s="104" t="s">
        <v>603</v>
      </c>
      <c r="G15" s="106" t="s">
        <v>393</v>
      </c>
      <c r="H15" s="107" t="s">
        <v>478</v>
      </c>
    </row>
    <row r="16" spans="1:18" ht="22" hidden="1" customHeight="1" x14ac:dyDescent="0.2">
      <c r="A16" s="105" t="s">
        <v>283</v>
      </c>
      <c r="B16" s="105"/>
      <c r="C16" s="105"/>
      <c r="D16" s="242">
        <v>298</v>
      </c>
      <c r="E16" s="106"/>
      <c r="F16" s="104" t="s">
        <v>603</v>
      </c>
      <c r="G16" s="106" t="s">
        <v>394</v>
      </c>
      <c r="H16" s="107" t="s">
        <v>478</v>
      </c>
    </row>
    <row r="17" spans="1:8" ht="22" hidden="1" customHeight="1" x14ac:dyDescent="0.2">
      <c r="A17" s="105" t="s">
        <v>284</v>
      </c>
      <c r="B17" s="105"/>
      <c r="C17" s="105"/>
      <c r="D17" s="242">
        <v>123</v>
      </c>
      <c r="E17" s="106"/>
      <c r="F17" s="104" t="s">
        <v>603</v>
      </c>
      <c r="G17" s="106" t="s">
        <v>395</v>
      </c>
      <c r="H17" s="107" t="s">
        <v>478</v>
      </c>
    </row>
    <row r="18" spans="1:8" ht="22" hidden="1" customHeight="1" x14ac:dyDescent="0.2">
      <c r="A18" s="105" t="s">
        <v>285</v>
      </c>
      <c r="B18" s="105"/>
      <c r="C18" s="105"/>
      <c r="D18" s="242">
        <v>237</v>
      </c>
      <c r="E18" s="106"/>
      <c r="F18" s="104" t="s">
        <v>603</v>
      </c>
      <c r="G18" s="106" t="s">
        <v>396</v>
      </c>
      <c r="H18" s="107" t="s">
        <v>478</v>
      </c>
    </row>
    <row r="19" spans="1:8" ht="22" hidden="1" customHeight="1" x14ac:dyDescent="0.2">
      <c r="A19" s="105" t="s">
        <v>286</v>
      </c>
      <c r="B19" s="105"/>
      <c r="C19" s="105"/>
      <c r="D19" s="242">
        <v>145</v>
      </c>
      <c r="E19" s="106"/>
      <c r="F19" s="104" t="s">
        <v>603</v>
      </c>
      <c r="G19" s="106" t="s">
        <v>397</v>
      </c>
      <c r="H19" s="107" t="s">
        <v>478</v>
      </c>
    </row>
    <row r="20" spans="1:8" ht="22" hidden="1" customHeight="1" x14ac:dyDescent="0.2">
      <c r="A20" s="105" t="s">
        <v>287</v>
      </c>
      <c r="B20" s="105"/>
      <c r="C20" s="105"/>
      <c r="D20" s="242">
        <v>89</v>
      </c>
      <c r="E20" s="106"/>
      <c r="F20" s="104" t="s">
        <v>603</v>
      </c>
      <c r="G20" s="106" t="s">
        <v>398</v>
      </c>
      <c r="H20" s="107" t="s">
        <v>478</v>
      </c>
    </row>
    <row r="21" spans="1:8" ht="22" hidden="1" customHeight="1" x14ac:dyDescent="0.2">
      <c r="A21" s="105" t="s">
        <v>288</v>
      </c>
      <c r="B21" s="105"/>
      <c r="C21" s="105"/>
      <c r="D21" s="242">
        <v>113</v>
      </c>
      <c r="E21" s="106"/>
      <c r="F21" s="104" t="s">
        <v>603</v>
      </c>
      <c r="G21" s="106" t="s">
        <v>399</v>
      </c>
      <c r="H21" s="107" t="s">
        <v>478</v>
      </c>
    </row>
    <row r="22" spans="1:8" ht="22" hidden="1" customHeight="1" x14ac:dyDescent="0.2">
      <c r="A22" s="105" t="s">
        <v>289</v>
      </c>
      <c r="B22" s="105"/>
      <c r="C22" s="105"/>
      <c r="D22" s="242">
        <v>1519</v>
      </c>
      <c r="E22" s="106"/>
      <c r="F22" s="104" t="s">
        <v>603</v>
      </c>
      <c r="G22" s="106" t="s">
        <v>400</v>
      </c>
      <c r="H22" s="107" t="s">
        <v>478</v>
      </c>
    </row>
    <row r="23" spans="1:8" ht="22" hidden="1" customHeight="1" x14ac:dyDescent="0.2">
      <c r="A23" s="105" t="s">
        <v>290</v>
      </c>
      <c r="B23" s="105"/>
      <c r="C23" s="105"/>
      <c r="D23" s="242">
        <v>420</v>
      </c>
      <c r="E23" s="106"/>
      <c r="F23" s="104" t="s">
        <v>603</v>
      </c>
      <c r="G23" s="106" t="s">
        <v>401</v>
      </c>
      <c r="H23" s="107" t="s">
        <v>478</v>
      </c>
    </row>
    <row r="24" spans="1:8" ht="22" hidden="1" customHeight="1" x14ac:dyDescent="0.35">
      <c r="A24" s="339" t="s">
        <v>291</v>
      </c>
      <c r="B24" s="340"/>
      <c r="C24" s="340"/>
      <c r="D24" s="341"/>
      <c r="E24" s="342"/>
      <c r="F24" s="343" t="s">
        <v>603</v>
      </c>
      <c r="G24" s="342"/>
      <c r="H24" s="344" t="s">
        <v>478</v>
      </c>
    </row>
    <row r="25" spans="1:8" ht="22" hidden="1" customHeight="1" x14ac:dyDescent="0.2">
      <c r="A25" s="105" t="s">
        <v>292</v>
      </c>
      <c r="B25" s="105"/>
      <c r="C25" s="105"/>
      <c r="D25" s="242">
        <v>170</v>
      </c>
      <c r="E25" s="106"/>
      <c r="F25" s="104" t="s">
        <v>603</v>
      </c>
      <c r="G25" s="106" t="s">
        <v>402</v>
      </c>
      <c r="H25" s="107" t="s">
        <v>478</v>
      </c>
    </row>
    <row r="26" spans="1:8" ht="22" hidden="1" customHeight="1" x14ac:dyDescent="0.2">
      <c r="A26" s="105" t="s">
        <v>293</v>
      </c>
      <c r="B26" s="105"/>
      <c r="C26" s="105"/>
      <c r="D26" s="242">
        <v>108</v>
      </c>
      <c r="E26" s="106"/>
      <c r="F26" s="104" t="s">
        <v>603</v>
      </c>
      <c r="G26" s="106" t="s">
        <v>403</v>
      </c>
      <c r="H26" s="107" t="s">
        <v>478</v>
      </c>
    </row>
    <row r="27" spans="1:8" ht="22" hidden="1" customHeight="1" x14ac:dyDescent="0.2">
      <c r="A27" s="105" t="s">
        <v>294</v>
      </c>
      <c r="B27" s="105"/>
      <c r="C27" s="105"/>
      <c r="D27" s="242">
        <v>288</v>
      </c>
      <c r="E27" s="106"/>
      <c r="F27" s="104" t="s">
        <v>603</v>
      </c>
      <c r="G27" s="106" t="s">
        <v>404</v>
      </c>
      <c r="H27" s="107" t="s">
        <v>478</v>
      </c>
    </row>
    <row r="28" spans="1:8" ht="22" hidden="1" customHeight="1" x14ac:dyDescent="0.2">
      <c r="A28" s="105" t="s">
        <v>295</v>
      </c>
      <c r="B28" s="105"/>
      <c r="C28" s="105"/>
      <c r="D28" s="242">
        <v>426</v>
      </c>
      <c r="E28" s="106"/>
      <c r="F28" s="104" t="s">
        <v>603</v>
      </c>
      <c r="G28" s="106" t="s">
        <v>405</v>
      </c>
      <c r="H28" s="107" t="s">
        <v>478</v>
      </c>
    </row>
    <row r="29" spans="1:8" ht="22" hidden="1" customHeight="1" x14ac:dyDescent="0.2">
      <c r="A29" s="105" t="s">
        <v>296</v>
      </c>
      <c r="B29" s="105"/>
      <c r="C29" s="105"/>
      <c r="D29" s="242">
        <v>315</v>
      </c>
      <c r="E29" s="106"/>
      <c r="F29" s="104" t="s">
        <v>603</v>
      </c>
      <c r="G29" s="106" t="s">
        <v>406</v>
      </c>
      <c r="H29" s="107" t="s">
        <v>478</v>
      </c>
    </row>
    <row r="30" spans="1:8" ht="22" hidden="1" customHeight="1" x14ac:dyDescent="0.2">
      <c r="A30" s="105" t="s">
        <v>297</v>
      </c>
      <c r="B30" s="105"/>
      <c r="C30" s="105"/>
      <c r="D30" s="242">
        <v>139</v>
      </c>
      <c r="E30" s="106"/>
      <c r="F30" s="104" t="s">
        <v>603</v>
      </c>
      <c r="G30" s="106" t="s">
        <v>407</v>
      </c>
      <c r="H30" s="107" t="s">
        <v>478</v>
      </c>
    </row>
    <row r="31" spans="1:8" ht="22" hidden="1" customHeight="1" x14ac:dyDescent="0.2">
      <c r="A31" s="105" t="s">
        <v>298</v>
      </c>
      <c r="B31" s="105"/>
      <c r="C31" s="105"/>
      <c r="D31" s="242">
        <v>1049</v>
      </c>
      <c r="E31" s="106"/>
      <c r="F31" s="104" t="s">
        <v>603</v>
      </c>
      <c r="G31" s="106" t="s">
        <v>408</v>
      </c>
      <c r="H31" s="107" t="s">
        <v>478</v>
      </c>
    </row>
    <row r="32" spans="1:8" ht="22" hidden="1" customHeight="1" x14ac:dyDescent="0.2">
      <c r="A32" s="105" t="s">
        <v>299</v>
      </c>
      <c r="B32" s="105"/>
      <c r="C32" s="105"/>
      <c r="D32" s="242">
        <v>99</v>
      </c>
      <c r="E32" s="106"/>
      <c r="F32" s="104" t="s">
        <v>603</v>
      </c>
      <c r="G32" s="106" t="s">
        <v>409</v>
      </c>
      <c r="H32" s="107" t="s">
        <v>478</v>
      </c>
    </row>
    <row r="33" spans="1:8" ht="22" hidden="1" customHeight="1" x14ac:dyDescent="0.2">
      <c r="A33" s="105" t="s">
        <v>300</v>
      </c>
      <c r="B33" s="105"/>
      <c r="C33" s="105"/>
      <c r="D33" s="242">
        <v>350</v>
      </c>
      <c r="E33" s="106"/>
      <c r="F33" s="104" t="s">
        <v>603</v>
      </c>
      <c r="G33" s="106" t="s">
        <v>410</v>
      </c>
      <c r="H33" s="107" t="s">
        <v>478</v>
      </c>
    </row>
    <row r="34" spans="1:8" ht="22" hidden="1" customHeight="1" x14ac:dyDescent="0.2">
      <c r="A34" s="105" t="s">
        <v>301</v>
      </c>
      <c r="B34" s="105"/>
      <c r="C34" s="105"/>
      <c r="D34" s="242">
        <v>1010</v>
      </c>
      <c r="E34" s="106"/>
      <c r="F34" s="104" t="s">
        <v>603</v>
      </c>
      <c r="G34" s="106" t="s">
        <v>411</v>
      </c>
      <c r="H34" s="107" t="s">
        <v>478</v>
      </c>
    </row>
    <row r="35" spans="1:8" ht="22" hidden="1" customHeight="1" x14ac:dyDescent="0.2">
      <c r="A35" s="105" t="s">
        <v>302</v>
      </c>
      <c r="B35" s="105"/>
      <c r="C35" s="105"/>
      <c r="D35" s="242">
        <v>221</v>
      </c>
      <c r="E35" s="106"/>
      <c r="F35" s="104" t="s">
        <v>603</v>
      </c>
      <c r="G35" s="106" t="s">
        <v>412</v>
      </c>
      <c r="H35" s="107" t="s">
        <v>478</v>
      </c>
    </row>
    <row r="36" spans="1:8" ht="22" customHeight="1" x14ac:dyDescent="0.2">
      <c r="A36" s="105" t="s">
        <v>303</v>
      </c>
      <c r="B36" s="105" t="s">
        <v>9</v>
      </c>
      <c r="C36" s="105">
        <v>7</v>
      </c>
      <c r="D36" s="242">
        <v>159</v>
      </c>
      <c r="E36" s="106" t="s">
        <v>9</v>
      </c>
      <c r="F36" s="104" t="s">
        <v>603</v>
      </c>
      <c r="G36" s="106" t="s">
        <v>413</v>
      </c>
      <c r="H36" s="107" t="s">
        <v>478</v>
      </c>
    </row>
    <row r="37" spans="1:8" ht="22" hidden="1" customHeight="1" x14ac:dyDescent="0.2">
      <c r="A37" s="105" t="s">
        <v>304</v>
      </c>
      <c r="B37" s="105"/>
      <c r="C37" s="105"/>
      <c r="D37" s="242">
        <v>165</v>
      </c>
      <c r="E37" s="106"/>
      <c r="F37" s="104" t="s">
        <v>603</v>
      </c>
      <c r="G37" s="106" t="s">
        <v>414</v>
      </c>
      <c r="H37" s="107" t="s">
        <v>478</v>
      </c>
    </row>
    <row r="38" spans="1:8" ht="22" hidden="1" customHeight="1" x14ac:dyDescent="0.2">
      <c r="A38" s="105" t="s">
        <v>305</v>
      </c>
      <c r="B38" s="105"/>
      <c r="C38" s="105"/>
      <c r="D38" s="242">
        <v>263</v>
      </c>
      <c r="E38" s="106"/>
      <c r="F38" s="104" t="s">
        <v>603</v>
      </c>
      <c r="G38" s="106" t="s">
        <v>415</v>
      </c>
      <c r="H38" s="107" t="s">
        <v>478</v>
      </c>
    </row>
    <row r="39" spans="1:8" ht="22" hidden="1" customHeight="1" x14ac:dyDescent="0.2">
      <c r="A39" s="105" t="s">
        <v>306</v>
      </c>
      <c r="B39" s="105"/>
      <c r="C39" s="105"/>
      <c r="D39" s="242">
        <v>640</v>
      </c>
      <c r="E39" s="106"/>
      <c r="F39" s="104" t="s">
        <v>603</v>
      </c>
      <c r="G39" s="106" t="s">
        <v>416</v>
      </c>
      <c r="H39" s="107" t="s">
        <v>478</v>
      </c>
    </row>
    <row r="40" spans="1:8" ht="22" customHeight="1" x14ac:dyDescent="0.2">
      <c r="A40" s="105" t="s">
        <v>307</v>
      </c>
      <c r="B40" s="105" t="s">
        <v>9</v>
      </c>
      <c r="C40" s="105">
        <v>20</v>
      </c>
      <c r="D40" s="243">
        <v>315</v>
      </c>
      <c r="E40" s="106" t="s">
        <v>12</v>
      </c>
      <c r="F40" s="105" t="s">
        <v>603</v>
      </c>
      <c r="G40" s="106" t="s">
        <v>417</v>
      </c>
      <c r="H40" s="107" t="s">
        <v>478</v>
      </c>
    </row>
    <row r="41" spans="1:8" ht="10.5" hidden="1" x14ac:dyDescent="0.25">
      <c r="D41" s="228">
        <f>SUM(D2:D40)</f>
        <v>11083</v>
      </c>
      <c r="G41" s="40"/>
      <c r="H41" s="49"/>
    </row>
    <row r="42" spans="1:8" x14ac:dyDescent="0.2">
      <c r="G42" s="40"/>
      <c r="H42" s="49"/>
    </row>
    <row r="43" spans="1:8" x14ac:dyDescent="0.2">
      <c r="G43" s="40"/>
      <c r="H43" s="49"/>
    </row>
    <row r="44" spans="1:8" x14ac:dyDescent="0.2">
      <c r="G44" s="40"/>
      <c r="H44" s="49"/>
    </row>
    <row r="45" spans="1:8" x14ac:dyDescent="0.2">
      <c r="G45" s="40"/>
      <c r="H45" s="49"/>
    </row>
    <row r="46" spans="1:8" x14ac:dyDescent="0.2">
      <c r="G46" s="40"/>
      <c r="H46" s="49"/>
    </row>
    <row r="47" spans="1:8" x14ac:dyDescent="0.2">
      <c r="G47" s="40"/>
      <c r="H47" s="49"/>
    </row>
    <row r="48" spans="1:8" x14ac:dyDescent="0.2">
      <c r="G48" s="40"/>
      <c r="H48" s="49"/>
    </row>
    <row r="49" spans="4:7" s="49" customFormat="1" x14ac:dyDescent="0.2">
      <c r="D49" s="40"/>
      <c r="E49" s="40"/>
      <c r="G49" s="40"/>
    </row>
    <row r="50" spans="4:7" s="49" customFormat="1" x14ac:dyDescent="0.2">
      <c r="D50" s="40"/>
      <c r="E50" s="40"/>
      <c r="G50" s="40"/>
    </row>
    <row r="51" spans="4:7" s="49" customFormat="1" x14ac:dyDescent="0.2">
      <c r="D51" s="40"/>
      <c r="E51" s="40"/>
      <c r="G51" s="40"/>
    </row>
    <row r="52" spans="4:7" s="49" customFormat="1" x14ac:dyDescent="0.2">
      <c r="D52" s="40"/>
      <c r="E52" s="40"/>
      <c r="G52" s="40"/>
    </row>
    <row r="53" spans="4:7" s="49" customFormat="1" x14ac:dyDescent="0.2">
      <c r="D53" s="40"/>
      <c r="E53" s="40"/>
      <c r="G53" s="40"/>
    </row>
    <row r="54" spans="4:7" s="49" customFormat="1" x14ac:dyDescent="0.2">
      <c r="D54" s="40"/>
      <c r="E54" s="40"/>
      <c r="G54" s="40"/>
    </row>
    <row r="55" spans="4:7" s="49" customFormat="1" x14ac:dyDescent="0.2">
      <c r="D55" s="40"/>
      <c r="E55" s="40"/>
      <c r="G55" s="40"/>
    </row>
    <row r="56" spans="4:7" s="49" customFormat="1" x14ac:dyDescent="0.2">
      <c r="D56" s="40"/>
      <c r="E56" s="40"/>
      <c r="G56" s="40"/>
    </row>
    <row r="57" spans="4:7" s="49" customFormat="1" x14ac:dyDescent="0.2">
      <c r="D57" s="40"/>
      <c r="E57" s="40"/>
      <c r="G57" s="40"/>
    </row>
    <row r="58" spans="4:7" s="49" customFormat="1" x14ac:dyDescent="0.2">
      <c r="D58" s="40"/>
      <c r="E58" s="40"/>
      <c r="G58" s="40"/>
    </row>
    <row r="59" spans="4:7" s="49" customFormat="1" x14ac:dyDescent="0.2">
      <c r="D59" s="40"/>
      <c r="E59" s="40"/>
      <c r="G59" s="40"/>
    </row>
    <row r="60" spans="4:7" s="49" customFormat="1" x14ac:dyDescent="0.2">
      <c r="D60" s="40"/>
      <c r="E60" s="40"/>
      <c r="G60" s="40"/>
    </row>
    <row r="61" spans="4:7" s="49" customFormat="1" x14ac:dyDescent="0.2">
      <c r="D61" s="40"/>
      <c r="E61" s="40"/>
      <c r="G61" s="40"/>
    </row>
    <row r="62" spans="4:7" s="49" customFormat="1" x14ac:dyDescent="0.2">
      <c r="D62" s="40"/>
      <c r="E62" s="40"/>
      <c r="G62" s="40"/>
    </row>
    <row r="63" spans="4:7" s="49" customFormat="1" x14ac:dyDescent="0.2">
      <c r="D63" s="40"/>
      <c r="E63" s="40"/>
      <c r="G63" s="40"/>
    </row>
    <row r="64" spans="4:7" s="49" customFormat="1" x14ac:dyDescent="0.2">
      <c r="D64" s="40"/>
      <c r="E64" s="40"/>
      <c r="G64" s="40"/>
    </row>
    <row r="65" spans="4:7" s="49" customFormat="1" x14ac:dyDescent="0.2">
      <c r="D65" s="40"/>
      <c r="E65" s="40"/>
      <c r="G65" s="40"/>
    </row>
    <row r="66" spans="4:7" s="49" customFormat="1" x14ac:dyDescent="0.2">
      <c r="D66" s="40"/>
      <c r="E66" s="40"/>
      <c r="G66" s="40"/>
    </row>
    <row r="67" spans="4:7" s="49" customFormat="1" x14ac:dyDescent="0.2">
      <c r="D67" s="40"/>
      <c r="E67" s="40"/>
      <c r="G67" s="40"/>
    </row>
    <row r="68" spans="4:7" s="49" customFormat="1" x14ac:dyDescent="0.2">
      <c r="D68" s="40"/>
      <c r="E68" s="40"/>
      <c r="G68" s="40"/>
    </row>
    <row r="69" spans="4:7" s="49" customFormat="1" x14ac:dyDescent="0.2">
      <c r="D69" s="40"/>
      <c r="E69" s="40"/>
      <c r="G69" s="40"/>
    </row>
    <row r="70" spans="4:7" s="49" customFormat="1" x14ac:dyDescent="0.2">
      <c r="D70" s="40"/>
      <c r="E70" s="40"/>
      <c r="G70" s="40"/>
    </row>
    <row r="71" spans="4:7" s="49" customFormat="1" x14ac:dyDescent="0.2">
      <c r="D71" s="40"/>
      <c r="E71" s="40"/>
      <c r="G71" s="40"/>
    </row>
    <row r="72" spans="4:7" s="49" customFormat="1" x14ac:dyDescent="0.2">
      <c r="D72" s="40"/>
      <c r="E72" s="40"/>
      <c r="G72" s="40"/>
    </row>
    <row r="73" spans="4:7" s="49" customFormat="1" x14ac:dyDescent="0.2">
      <c r="D73" s="40"/>
      <c r="E73" s="40"/>
      <c r="G73" s="40"/>
    </row>
    <row r="74" spans="4:7" s="49" customFormat="1" x14ac:dyDescent="0.2">
      <c r="D74" s="40"/>
      <c r="E74" s="40"/>
      <c r="G74" s="40"/>
    </row>
    <row r="75" spans="4:7" s="49" customFormat="1" x14ac:dyDescent="0.2">
      <c r="D75" s="40"/>
      <c r="E75" s="40"/>
      <c r="G75" s="40"/>
    </row>
    <row r="76" spans="4:7" s="49" customFormat="1" x14ac:dyDescent="0.2">
      <c r="D76" s="40"/>
      <c r="E76" s="40"/>
      <c r="G76" s="40"/>
    </row>
    <row r="77" spans="4:7" s="49" customFormat="1" x14ac:dyDescent="0.2">
      <c r="D77" s="40"/>
      <c r="E77" s="40"/>
      <c r="G77" s="40"/>
    </row>
    <row r="78" spans="4:7" s="49" customFormat="1" x14ac:dyDescent="0.2">
      <c r="D78" s="40"/>
      <c r="E78" s="40"/>
      <c r="G78" s="40"/>
    </row>
    <row r="79" spans="4:7" s="49" customFormat="1" x14ac:dyDescent="0.2">
      <c r="D79" s="40"/>
      <c r="E79" s="40"/>
      <c r="G79" s="40"/>
    </row>
    <row r="80" spans="4:7" s="49" customFormat="1" x14ac:dyDescent="0.2">
      <c r="D80" s="40"/>
      <c r="E80" s="40"/>
      <c r="G80" s="40"/>
    </row>
    <row r="81" spans="4:7" s="49" customFormat="1" x14ac:dyDescent="0.2">
      <c r="D81" s="40"/>
      <c r="E81" s="40"/>
      <c r="G81" s="40"/>
    </row>
    <row r="82" spans="4:7" s="49" customFormat="1" x14ac:dyDescent="0.2">
      <c r="D82" s="40"/>
      <c r="E82" s="40"/>
      <c r="G82" s="40"/>
    </row>
    <row r="83" spans="4:7" s="49" customFormat="1" x14ac:dyDescent="0.2">
      <c r="D83" s="40"/>
      <c r="E83" s="40"/>
      <c r="G83" s="40"/>
    </row>
    <row r="84" spans="4:7" s="49" customFormat="1" x14ac:dyDescent="0.2">
      <c r="D84" s="40"/>
      <c r="E84" s="40"/>
      <c r="G84" s="40"/>
    </row>
    <row r="85" spans="4:7" s="49" customFormat="1" x14ac:dyDescent="0.2">
      <c r="D85" s="40"/>
      <c r="E85" s="40"/>
      <c r="G85" s="40"/>
    </row>
    <row r="86" spans="4:7" s="49" customFormat="1" x14ac:dyDescent="0.2">
      <c r="D86" s="40"/>
      <c r="E86" s="40"/>
      <c r="G86" s="40"/>
    </row>
    <row r="87" spans="4:7" s="49" customFormat="1" x14ac:dyDescent="0.2">
      <c r="D87" s="40"/>
      <c r="E87" s="40"/>
      <c r="G87" s="40"/>
    </row>
    <row r="88" spans="4:7" s="49" customFormat="1" x14ac:dyDescent="0.2">
      <c r="D88" s="40"/>
      <c r="E88" s="40"/>
      <c r="G88" s="40"/>
    </row>
    <row r="89" spans="4:7" s="49" customFormat="1" x14ac:dyDescent="0.2">
      <c r="D89" s="40"/>
      <c r="E89" s="40"/>
      <c r="G89" s="40"/>
    </row>
    <row r="90" spans="4:7" s="49" customFormat="1" x14ac:dyDescent="0.2">
      <c r="D90" s="40"/>
      <c r="E90" s="40"/>
      <c r="G90" s="40"/>
    </row>
    <row r="91" spans="4:7" s="49" customFormat="1" x14ac:dyDescent="0.2">
      <c r="D91" s="40"/>
      <c r="E91" s="40"/>
      <c r="G91" s="40"/>
    </row>
    <row r="92" spans="4:7" s="49" customFormat="1" x14ac:dyDescent="0.2">
      <c r="D92" s="40"/>
      <c r="E92" s="40"/>
      <c r="G92" s="40"/>
    </row>
    <row r="93" spans="4:7" s="49" customFormat="1" x14ac:dyDescent="0.2">
      <c r="D93" s="40"/>
      <c r="E93" s="40"/>
      <c r="G93" s="40"/>
    </row>
    <row r="94" spans="4:7" s="49" customFormat="1" x14ac:dyDescent="0.2">
      <c r="D94" s="40"/>
      <c r="E94" s="40"/>
      <c r="G94" s="40"/>
    </row>
    <row r="95" spans="4:7" s="49" customFormat="1" x14ac:dyDescent="0.2">
      <c r="D95" s="40"/>
      <c r="E95" s="40"/>
      <c r="G95" s="40"/>
    </row>
    <row r="96" spans="4:7" s="49" customFormat="1" x14ac:dyDescent="0.2">
      <c r="D96" s="40"/>
      <c r="E96" s="40"/>
      <c r="G96" s="40"/>
    </row>
    <row r="97" spans="4:7" s="49" customFormat="1" x14ac:dyDescent="0.2">
      <c r="D97" s="40"/>
      <c r="E97" s="40"/>
      <c r="G97" s="40"/>
    </row>
    <row r="98" spans="4:7" s="49" customFormat="1" x14ac:dyDescent="0.2">
      <c r="D98" s="40"/>
      <c r="E98" s="40"/>
      <c r="G98" s="40"/>
    </row>
    <row r="99" spans="4:7" s="49" customFormat="1" x14ac:dyDescent="0.2">
      <c r="D99" s="40"/>
      <c r="E99" s="40"/>
      <c r="G99" s="40"/>
    </row>
    <row r="100" spans="4:7" s="49" customFormat="1" x14ac:dyDescent="0.2">
      <c r="D100" s="40"/>
      <c r="E100" s="40"/>
      <c r="G100" s="40"/>
    </row>
    <row r="101" spans="4:7" s="49" customFormat="1" x14ac:dyDescent="0.2">
      <c r="D101" s="40"/>
      <c r="E101" s="40"/>
      <c r="G101" s="40"/>
    </row>
    <row r="102" spans="4:7" s="49" customFormat="1" x14ac:dyDescent="0.2">
      <c r="D102" s="40"/>
      <c r="E102" s="40"/>
      <c r="G102" s="40"/>
    </row>
    <row r="103" spans="4:7" s="49" customFormat="1" x14ac:dyDescent="0.2">
      <c r="D103" s="40"/>
      <c r="E103" s="40"/>
      <c r="G103" s="40"/>
    </row>
    <row r="104" spans="4:7" s="49" customFormat="1" x14ac:dyDescent="0.2">
      <c r="D104" s="40"/>
      <c r="E104" s="40"/>
      <c r="G104" s="40"/>
    </row>
    <row r="105" spans="4:7" s="49" customFormat="1" x14ac:dyDescent="0.2">
      <c r="D105" s="40"/>
      <c r="E105" s="40"/>
      <c r="G105" s="40"/>
    </row>
    <row r="106" spans="4:7" s="49" customFormat="1" x14ac:dyDescent="0.2">
      <c r="D106" s="40"/>
      <c r="E106" s="40"/>
      <c r="G106" s="40"/>
    </row>
    <row r="107" spans="4:7" s="49" customFormat="1" x14ac:dyDescent="0.2">
      <c r="D107" s="40"/>
      <c r="E107" s="40"/>
      <c r="G107" s="40"/>
    </row>
    <row r="108" spans="4:7" s="49" customFormat="1" x14ac:dyDescent="0.2">
      <c r="D108" s="40"/>
      <c r="E108" s="40"/>
      <c r="G108" s="40"/>
    </row>
    <row r="109" spans="4:7" s="49" customFormat="1" x14ac:dyDescent="0.2">
      <c r="D109" s="40"/>
      <c r="E109" s="40"/>
      <c r="G109" s="40"/>
    </row>
    <row r="110" spans="4:7" s="49" customFormat="1" x14ac:dyDescent="0.2">
      <c r="D110" s="40"/>
      <c r="E110" s="40"/>
      <c r="G110" s="40"/>
    </row>
    <row r="111" spans="4:7" s="49" customFormat="1" x14ac:dyDescent="0.2">
      <c r="D111" s="40"/>
      <c r="E111" s="40"/>
      <c r="G111" s="40"/>
    </row>
    <row r="112" spans="4:7" s="49" customFormat="1" x14ac:dyDescent="0.2">
      <c r="D112" s="40"/>
      <c r="E112" s="40"/>
      <c r="G112" s="40"/>
    </row>
    <row r="113" spans="4:7" s="49" customFormat="1" x14ac:dyDescent="0.2">
      <c r="D113" s="40"/>
      <c r="E113" s="40"/>
      <c r="G113" s="40"/>
    </row>
    <row r="114" spans="4:7" s="49" customFormat="1" x14ac:dyDescent="0.2">
      <c r="D114" s="40"/>
      <c r="E114" s="40"/>
      <c r="G114" s="40"/>
    </row>
    <row r="115" spans="4:7" s="49" customFormat="1" x14ac:dyDescent="0.2">
      <c r="D115" s="40"/>
      <c r="E115" s="40"/>
      <c r="G115" s="40"/>
    </row>
    <row r="116" spans="4:7" s="49" customFormat="1" x14ac:dyDescent="0.2">
      <c r="D116" s="40"/>
      <c r="E116" s="40"/>
      <c r="G116" s="40"/>
    </row>
    <row r="117" spans="4:7" s="49" customFormat="1" x14ac:dyDescent="0.2">
      <c r="D117" s="40"/>
      <c r="E117" s="40"/>
      <c r="G117" s="40"/>
    </row>
    <row r="118" spans="4:7" s="49" customFormat="1" x14ac:dyDescent="0.2">
      <c r="D118" s="40"/>
      <c r="E118" s="40"/>
      <c r="G118" s="40"/>
    </row>
    <row r="119" spans="4:7" s="49" customFormat="1" x14ac:dyDescent="0.2">
      <c r="D119" s="40"/>
      <c r="E119" s="40"/>
      <c r="G119" s="40"/>
    </row>
    <row r="120" spans="4:7" s="49" customFormat="1" x14ac:dyDescent="0.2">
      <c r="D120" s="40"/>
      <c r="E120" s="40"/>
      <c r="G120" s="40"/>
    </row>
    <row r="121" spans="4:7" s="49" customFormat="1" x14ac:dyDescent="0.2">
      <c r="D121" s="40"/>
      <c r="E121" s="40"/>
      <c r="G121" s="40"/>
    </row>
    <row r="122" spans="4:7" s="49" customFormat="1" x14ac:dyDescent="0.2">
      <c r="D122" s="40"/>
      <c r="E122" s="40"/>
      <c r="G122" s="40"/>
    </row>
    <row r="123" spans="4:7" s="49" customFormat="1" x14ac:dyDescent="0.2">
      <c r="D123" s="40"/>
      <c r="E123" s="40"/>
      <c r="G123" s="40"/>
    </row>
    <row r="124" spans="4:7" s="49" customFormat="1" x14ac:dyDescent="0.2">
      <c r="D124" s="40"/>
      <c r="E124" s="40"/>
      <c r="G124" s="40"/>
    </row>
    <row r="125" spans="4:7" s="49" customFormat="1" x14ac:dyDescent="0.2">
      <c r="D125" s="40"/>
      <c r="E125" s="40"/>
      <c r="G125" s="40"/>
    </row>
    <row r="126" spans="4:7" s="49" customFormat="1" x14ac:dyDescent="0.2">
      <c r="D126" s="40"/>
      <c r="E126" s="40"/>
      <c r="G126" s="40"/>
    </row>
    <row r="127" spans="4:7" s="49" customFormat="1" x14ac:dyDescent="0.2">
      <c r="D127" s="40"/>
      <c r="E127" s="40"/>
      <c r="G127" s="40"/>
    </row>
    <row r="128" spans="4:7" s="49" customFormat="1" x14ac:dyDescent="0.2">
      <c r="D128" s="40"/>
      <c r="E128" s="40"/>
      <c r="G128" s="40"/>
    </row>
    <row r="129" spans="4:7" s="49" customFormat="1" x14ac:dyDescent="0.2">
      <c r="D129" s="40"/>
      <c r="E129" s="40"/>
      <c r="G129" s="40"/>
    </row>
    <row r="130" spans="4:7" s="49" customFormat="1" x14ac:dyDescent="0.2">
      <c r="D130" s="40"/>
      <c r="E130" s="40"/>
      <c r="G130" s="40"/>
    </row>
    <row r="131" spans="4:7" s="49" customFormat="1" x14ac:dyDescent="0.2">
      <c r="D131" s="40"/>
      <c r="E131" s="40"/>
      <c r="G131" s="40"/>
    </row>
    <row r="132" spans="4:7" s="49" customFormat="1" x14ac:dyDescent="0.2">
      <c r="D132" s="40"/>
      <c r="E132" s="40"/>
      <c r="G132" s="40"/>
    </row>
    <row r="133" spans="4:7" s="49" customFormat="1" x14ac:dyDescent="0.2">
      <c r="D133" s="40"/>
      <c r="E133" s="40"/>
      <c r="G133" s="40"/>
    </row>
    <row r="134" spans="4:7" s="49" customFormat="1" x14ac:dyDescent="0.2">
      <c r="D134" s="40"/>
      <c r="E134" s="40"/>
      <c r="G134" s="40"/>
    </row>
    <row r="135" spans="4:7" s="49" customFormat="1" x14ac:dyDescent="0.2">
      <c r="D135" s="40"/>
      <c r="E135" s="40"/>
      <c r="G135" s="40"/>
    </row>
    <row r="136" spans="4:7" s="49" customFormat="1" x14ac:dyDescent="0.2">
      <c r="D136" s="40"/>
      <c r="E136" s="40"/>
      <c r="G136" s="40"/>
    </row>
    <row r="137" spans="4:7" s="49" customFormat="1" x14ac:dyDescent="0.2">
      <c r="D137" s="40"/>
      <c r="E137" s="40"/>
      <c r="G137" s="40"/>
    </row>
    <row r="138" spans="4:7" s="49" customFormat="1" x14ac:dyDescent="0.2">
      <c r="D138" s="40"/>
      <c r="E138" s="40"/>
      <c r="G138" s="40"/>
    </row>
    <row r="139" spans="4:7" s="49" customFormat="1" x14ac:dyDescent="0.2">
      <c r="D139" s="40"/>
      <c r="E139" s="40"/>
      <c r="G139" s="40"/>
    </row>
    <row r="140" spans="4:7" s="49" customFormat="1" x14ac:dyDescent="0.2">
      <c r="D140" s="40"/>
      <c r="E140" s="40"/>
      <c r="G140" s="40"/>
    </row>
    <row r="141" spans="4:7" s="49" customFormat="1" x14ac:dyDescent="0.2">
      <c r="D141" s="40"/>
      <c r="E141" s="40"/>
      <c r="G141" s="40"/>
    </row>
    <row r="142" spans="4:7" s="49" customFormat="1" x14ac:dyDescent="0.2">
      <c r="D142" s="40"/>
      <c r="E142" s="40"/>
      <c r="G142" s="40"/>
    </row>
    <row r="143" spans="4:7" s="49" customFormat="1" x14ac:dyDescent="0.2">
      <c r="D143" s="40"/>
      <c r="E143" s="40"/>
      <c r="G143" s="40"/>
    </row>
    <row r="144" spans="4:7" s="49" customFormat="1" x14ac:dyDescent="0.2">
      <c r="D144" s="40"/>
      <c r="E144" s="40"/>
      <c r="G144" s="40"/>
    </row>
    <row r="145" spans="4:7" s="49" customFormat="1" x14ac:dyDescent="0.2">
      <c r="D145" s="40"/>
      <c r="E145" s="40"/>
      <c r="G145" s="40"/>
    </row>
    <row r="146" spans="4:7" s="49" customFormat="1" x14ac:dyDescent="0.2">
      <c r="D146" s="40"/>
      <c r="E146" s="40"/>
      <c r="G146" s="40"/>
    </row>
    <row r="147" spans="4:7" s="49" customFormat="1" x14ac:dyDescent="0.2">
      <c r="D147" s="40"/>
      <c r="E147" s="40"/>
      <c r="G147" s="40"/>
    </row>
    <row r="148" spans="4:7" s="49" customFormat="1" x14ac:dyDescent="0.2">
      <c r="D148" s="40"/>
      <c r="E148" s="40"/>
      <c r="G148" s="40"/>
    </row>
    <row r="149" spans="4:7" s="49" customFormat="1" x14ac:dyDescent="0.2">
      <c r="D149" s="40"/>
      <c r="E149" s="40"/>
      <c r="G149" s="40"/>
    </row>
    <row r="150" spans="4:7" s="49" customFormat="1" x14ac:dyDescent="0.2">
      <c r="D150" s="40"/>
      <c r="E150" s="40"/>
      <c r="G150" s="40"/>
    </row>
    <row r="151" spans="4:7" s="49" customFormat="1" x14ac:dyDescent="0.2">
      <c r="D151" s="40"/>
      <c r="E151" s="40"/>
      <c r="G151" s="40"/>
    </row>
    <row r="152" spans="4:7" s="49" customFormat="1" x14ac:dyDescent="0.2">
      <c r="D152" s="40"/>
      <c r="E152" s="40"/>
      <c r="G152" s="40"/>
    </row>
    <row r="153" spans="4:7" s="49" customFormat="1" x14ac:dyDescent="0.2">
      <c r="D153" s="40"/>
      <c r="E153" s="40"/>
      <c r="G153" s="40"/>
    </row>
    <row r="154" spans="4:7" s="49" customFormat="1" x14ac:dyDescent="0.2">
      <c r="D154" s="40"/>
      <c r="E154" s="40"/>
      <c r="G154" s="40"/>
    </row>
    <row r="155" spans="4:7" s="49" customFormat="1" x14ac:dyDescent="0.2">
      <c r="D155" s="40"/>
      <c r="E155" s="40"/>
      <c r="G155" s="40"/>
    </row>
    <row r="156" spans="4:7" s="49" customFormat="1" x14ac:dyDescent="0.2">
      <c r="D156" s="40"/>
      <c r="E156" s="40"/>
      <c r="G156" s="40"/>
    </row>
    <row r="157" spans="4:7" s="49" customFormat="1" x14ac:dyDescent="0.2">
      <c r="D157" s="40"/>
      <c r="E157" s="40"/>
      <c r="G157" s="40"/>
    </row>
    <row r="158" spans="4:7" s="49" customFormat="1" x14ac:dyDescent="0.2">
      <c r="D158" s="40"/>
      <c r="E158" s="40"/>
      <c r="G158" s="40"/>
    </row>
    <row r="159" spans="4:7" s="49" customFormat="1" x14ac:dyDescent="0.2">
      <c r="D159" s="40"/>
      <c r="E159" s="40"/>
      <c r="G159" s="40"/>
    </row>
    <row r="160" spans="4:7" s="49" customFormat="1" x14ac:dyDescent="0.2">
      <c r="D160" s="40"/>
      <c r="E160" s="40"/>
      <c r="G160" s="40"/>
    </row>
    <row r="161" spans="4:7" s="49" customFormat="1" x14ac:dyDescent="0.2">
      <c r="D161" s="40"/>
      <c r="E161" s="40"/>
      <c r="G161" s="40"/>
    </row>
    <row r="162" spans="4:7" s="49" customFormat="1" x14ac:dyDescent="0.2">
      <c r="D162" s="40"/>
      <c r="E162" s="40"/>
      <c r="G162" s="40"/>
    </row>
    <row r="163" spans="4:7" s="49" customFormat="1" x14ac:dyDescent="0.2">
      <c r="D163" s="40"/>
      <c r="E163" s="40"/>
      <c r="G163" s="40"/>
    </row>
    <row r="164" spans="4:7" s="49" customFormat="1" x14ac:dyDescent="0.2">
      <c r="D164" s="40"/>
      <c r="E164" s="40"/>
      <c r="G164" s="40"/>
    </row>
    <row r="165" spans="4:7" s="49" customFormat="1" x14ac:dyDescent="0.2">
      <c r="D165" s="40"/>
      <c r="E165" s="40"/>
      <c r="G165" s="40"/>
    </row>
    <row r="166" spans="4:7" s="49" customFormat="1" x14ac:dyDescent="0.2">
      <c r="D166" s="40"/>
      <c r="E166" s="40"/>
      <c r="G166" s="40"/>
    </row>
    <row r="167" spans="4:7" s="49" customFormat="1" x14ac:dyDescent="0.2">
      <c r="D167" s="40"/>
      <c r="E167" s="40"/>
      <c r="G167" s="40"/>
    </row>
    <row r="168" spans="4:7" s="49" customFormat="1" x14ac:dyDescent="0.2">
      <c r="D168" s="40"/>
      <c r="E168" s="40"/>
      <c r="G168" s="40"/>
    </row>
    <row r="169" spans="4:7" s="49" customFormat="1" x14ac:dyDescent="0.2">
      <c r="D169" s="40"/>
      <c r="E169" s="40"/>
      <c r="G169" s="40"/>
    </row>
    <row r="170" spans="4:7" s="49" customFormat="1" x14ac:dyDescent="0.2">
      <c r="D170" s="40"/>
      <c r="E170" s="40"/>
      <c r="G170" s="40"/>
    </row>
    <row r="171" spans="4:7" s="49" customFormat="1" x14ac:dyDescent="0.2">
      <c r="D171" s="40"/>
      <c r="E171" s="40"/>
      <c r="G171" s="40"/>
    </row>
    <row r="172" spans="4:7" s="49" customFormat="1" x14ac:dyDescent="0.2">
      <c r="D172" s="40"/>
      <c r="E172" s="40"/>
      <c r="G172" s="40"/>
    </row>
    <row r="173" spans="4:7" s="49" customFormat="1" x14ac:dyDescent="0.2">
      <c r="D173" s="40"/>
      <c r="E173" s="40"/>
      <c r="G173" s="40"/>
    </row>
    <row r="174" spans="4:7" s="49" customFormat="1" x14ac:dyDescent="0.2">
      <c r="D174" s="40"/>
      <c r="E174" s="40"/>
      <c r="G174" s="40"/>
    </row>
    <row r="175" spans="4:7" s="49" customFormat="1" x14ac:dyDescent="0.2">
      <c r="D175" s="40"/>
      <c r="E175" s="40"/>
      <c r="G175" s="40"/>
    </row>
    <row r="176" spans="4:7" s="49" customFormat="1" x14ac:dyDescent="0.2">
      <c r="D176" s="40"/>
      <c r="E176" s="40"/>
      <c r="G176" s="40"/>
    </row>
    <row r="177" spans="4:7" s="49" customFormat="1" x14ac:dyDescent="0.2">
      <c r="D177" s="40"/>
      <c r="E177" s="40"/>
      <c r="G177" s="40"/>
    </row>
    <row r="178" spans="4:7" s="49" customFormat="1" x14ac:dyDescent="0.2">
      <c r="D178" s="40"/>
      <c r="E178" s="40"/>
      <c r="G178" s="40"/>
    </row>
    <row r="179" spans="4:7" s="49" customFormat="1" x14ac:dyDescent="0.2">
      <c r="D179" s="40"/>
      <c r="E179" s="40"/>
      <c r="G179" s="40"/>
    </row>
    <row r="180" spans="4:7" s="49" customFormat="1" x14ac:dyDescent="0.2">
      <c r="D180" s="40"/>
      <c r="E180" s="40"/>
      <c r="G180" s="40"/>
    </row>
    <row r="181" spans="4:7" s="49" customFormat="1" x14ac:dyDescent="0.2">
      <c r="D181" s="40"/>
      <c r="E181" s="40"/>
      <c r="G181" s="40"/>
    </row>
    <row r="182" spans="4:7" s="49" customFormat="1" x14ac:dyDescent="0.2">
      <c r="D182" s="40"/>
      <c r="E182" s="40"/>
      <c r="G182" s="40"/>
    </row>
    <row r="183" spans="4:7" s="49" customFormat="1" x14ac:dyDescent="0.2">
      <c r="D183" s="40"/>
      <c r="E183" s="40"/>
      <c r="G183" s="40"/>
    </row>
    <row r="184" spans="4:7" s="49" customFormat="1" x14ac:dyDescent="0.2">
      <c r="D184" s="40"/>
      <c r="E184" s="40"/>
      <c r="G184" s="40"/>
    </row>
    <row r="185" spans="4:7" s="49" customFormat="1" x14ac:dyDescent="0.2">
      <c r="D185" s="40"/>
      <c r="E185" s="40"/>
      <c r="G185" s="40"/>
    </row>
    <row r="186" spans="4:7" s="49" customFormat="1" x14ac:dyDescent="0.2">
      <c r="D186" s="40"/>
      <c r="E186" s="40"/>
      <c r="G186" s="40"/>
    </row>
    <row r="187" spans="4:7" s="49" customFormat="1" x14ac:dyDescent="0.2">
      <c r="D187" s="40"/>
      <c r="E187" s="40"/>
      <c r="G187" s="40"/>
    </row>
    <row r="188" spans="4:7" s="49" customFormat="1" x14ac:dyDescent="0.2">
      <c r="D188" s="40"/>
      <c r="E188" s="40"/>
      <c r="G188" s="40"/>
    </row>
    <row r="189" spans="4:7" s="49" customFormat="1" x14ac:dyDescent="0.2">
      <c r="D189" s="40"/>
      <c r="E189" s="40"/>
      <c r="G189" s="40"/>
    </row>
    <row r="190" spans="4:7" s="49" customFormat="1" x14ac:dyDescent="0.2">
      <c r="D190" s="40"/>
      <c r="E190" s="40"/>
      <c r="G190" s="40"/>
    </row>
    <row r="191" spans="4:7" s="49" customFormat="1" x14ac:dyDescent="0.2">
      <c r="D191" s="40"/>
      <c r="E191" s="40"/>
      <c r="G191" s="40"/>
    </row>
    <row r="192" spans="4:7" s="49" customFormat="1" x14ac:dyDescent="0.2">
      <c r="D192" s="40"/>
      <c r="E192" s="40"/>
      <c r="G192" s="40"/>
    </row>
    <row r="193" spans="4:7" s="49" customFormat="1" x14ac:dyDescent="0.2">
      <c r="D193" s="40"/>
      <c r="E193" s="40"/>
      <c r="G193" s="40"/>
    </row>
    <row r="194" spans="4:7" s="49" customFormat="1" x14ac:dyDescent="0.2">
      <c r="D194" s="40"/>
      <c r="E194" s="40"/>
      <c r="G194" s="40"/>
    </row>
    <row r="195" spans="4:7" s="49" customFormat="1" x14ac:dyDescent="0.2">
      <c r="D195" s="40"/>
      <c r="E195" s="40"/>
      <c r="G195" s="40"/>
    </row>
    <row r="196" spans="4:7" s="49" customFormat="1" x14ac:dyDescent="0.2">
      <c r="D196" s="40"/>
      <c r="E196" s="40"/>
      <c r="G196" s="40"/>
    </row>
    <row r="197" spans="4:7" s="49" customFormat="1" x14ac:dyDescent="0.2">
      <c r="D197" s="40"/>
      <c r="E197" s="40"/>
      <c r="G197" s="40"/>
    </row>
    <row r="198" spans="4:7" s="49" customFormat="1" x14ac:dyDescent="0.2">
      <c r="D198" s="40"/>
      <c r="E198" s="40"/>
      <c r="G198" s="40"/>
    </row>
  </sheetData>
  <autoFilter ref="A1:H41" xr:uid="{00000000-0009-0000-0000-000004000000}">
    <filterColumn colId="2">
      <customFilters>
        <customFilter operator="notEqual" val=" "/>
      </customFilters>
    </filterColumn>
  </autoFilter>
  <mergeCells count="1">
    <mergeCell ref="A2:H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H85"/>
  <sheetViews>
    <sheetView showGridLines="0" workbookViewId="0">
      <selection activeCell="D1" sqref="D1"/>
    </sheetView>
  </sheetViews>
  <sheetFormatPr defaultColWidth="11.54296875" defaultRowHeight="10.5" x14ac:dyDescent="0.25"/>
  <cols>
    <col min="1" max="1" width="49.81640625" style="1" bestFit="1" customWidth="1"/>
    <col min="2" max="2" width="13.54296875" style="51" customWidth="1"/>
    <col min="3" max="3" width="21.26953125" style="51" customWidth="1"/>
    <col min="4" max="4" width="20" style="51" customWidth="1"/>
    <col min="5" max="5" width="13.54296875" style="51" customWidth="1"/>
    <col min="6" max="6" width="20.453125" style="51" customWidth="1"/>
    <col min="7" max="7" width="34.26953125" style="56" customWidth="1"/>
    <col min="8" max="8" width="32.453125" style="49" customWidth="1"/>
    <col min="9" max="16384" width="11.54296875" style="1"/>
  </cols>
  <sheetData>
    <row r="1" spans="1:8" ht="56" x14ac:dyDescent="0.25">
      <c r="A1" s="307" t="s">
        <v>0</v>
      </c>
      <c r="B1" s="308" t="s">
        <v>1</v>
      </c>
      <c r="C1" s="308" t="s">
        <v>948</v>
      </c>
      <c r="D1" s="309" t="s">
        <v>947</v>
      </c>
      <c r="E1" s="308" t="s">
        <v>4</v>
      </c>
      <c r="F1" s="313" t="s">
        <v>5</v>
      </c>
      <c r="G1" s="310" t="s">
        <v>355</v>
      </c>
      <c r="H1" s="314" t="s">
        <v>591</v>
      </c>
    </row>
    <row r="2" spans="1:8" x14ac:dyDescent="0.25">
      <c r="A2" s="185" t="s">
        <v>6</v>
      </c>
      <c r="B2" s="186"/>
      <c r="C2" s="186"/>
      <c r="D2" s="187"/>
      <c r="E2" s="188"/>
      <c r="F2" s="189"/>
      <c r="G2" s="190"/>
      <c r="H2" s="191"/>
    </row>
    <row r="3" spans="1:8" ht="34.9" hidden="1" customHeight="1" x14ac:dyDescent="0.25">
      <c r="A3" s="2" t="s">
        <v>7</v>
      </c>
      <c r="B3" s="3" t="s">
        <v>9</v>
      </c>
      <c r="C3" s="4">
        <v>26</v>
      </c>
      <c r="D3" s="5">
        <v>10</v>
      </c>
      <c r="E3" s="6" t="s">
        <v>9</v>
      </c>
      <c r="F3" s="22" t="s">
        <v>600</v>
      </c>
      <c r="G3" s="53" t="s">
        <v>357</v>
      </c>
      <c r="H3" s="52" t="s">
        <v>458</v>
      </c>
    </row>
    <row r="4" spans="1:8" ht="33" customHeight="1" x14ac:dyDescent="0.35">
      <c r="A4" s="288" t="s">
        <v>683</v>
      </c>
      <c r="B4" s="7" t="s">
        <v>9</v>
      </c>
      <c r="C4" s="8">
        <v>10</v>
      </c>
      <c r="D4" s="9">
        <v>290</v>
      </c>
      <c r="E4" s="10" t="s">
        <v>12</v>
      </c>
      <c r="F4" s="22" t="s">
        <v>645</v>
      </c>
      <c r="G4" s="53" t="s">
        <v>357</v>
      </c>
      <c r="H4" s="52" t="s">
        <v>458</v>
      </c>
    </row>
    <row r="5" spans="1:8" ht="22" customHeight="1" x14ac:dyDescent="0.25">
      <c r="A5" s="15" t="s">
        <v>10</v>
      </c>
      <c r="B5" s="3" t="s">
        <v>9</v>
      </c>
      <c r="C5" s="11" t="s">
        <v>624</v>
      </c>
      <c r="D5" s="5">
        <v>847</v>
      </c>
      <c r="E5" s="12"/>
      <c r="F5" s="22" t="s">
        <v>603</v>
      </c>
      <c r="G5" s="54"/>
      <c r="H5" s="52" t="s">
        <v>458</v>
      </c>
    </row>
    <row r="6" spans="1:8" ht="22" customHeight="1" x14ac:dyDescent="0.25">
      <c r="A6" s="2" t="s">
        <v>11</v>
      </c>
      <c r="B6" s="3" t="s">
        <v>12</v>
      </c>
      <c r="C6" s="11" t="s">
        <v>624</v>
      </c>
      <c r="D6" s="5">
        <v>841</v>
      </c>
      <c r="E6" s="6" t="s">
        <v>12</v>
      </c>
      <c r="F6" s="22" t="s">
        <v>603</v>
      </c>
      <c r="G6" s="54"/>
      <c r="H6" s="52" t="s">
        <v>458</v>
      </c>
    </row>
    <row r="7" spans="1:8" ht="22" customHeight="1" x14ac:dyDescent="0.25">
      <c r="A7" s="2" t="s">
        <v>13</v>
      </c>
      <c r="B7" s="3" t="s">
        <v>9</v>
      </c>
      <c r="C7" s="11">
        <v>30</v>
      </c>
      <c r="D7" s="5">
        <v>584</v>
      </c>
      <c r="E7" s="6" t="s">
        <v>12</v>
      </c>
      <c r="F7" s="22" t="s">
        <v>600</v>
      </c>
      <c r="G7" s="54"/>
      <c r="H7" s="52" t="s">
        <v>458</v>
      </c>
    </row>
    <row r="8" spans="1:8" ht="22" customHeight="1" x14ac:dyDescent="0.25">
      <c r="A8" s="289" t="s">
        <v>14</v>
      </c>
      <c r="B8" s="290" t="s">
        <v>9</v>
      </c>
      <c r="C8" s="291">
        <v>50</v>
      </c>
      <c r="D8" s="292" t="s">
        <v>15</v>
      </c>
      <c r="E8" s="6" t="s">
        <v>12</v>
      </c>
      <c r="F8" s="42" t="s">
        <v>626</v>
      </c>
      <c r="G8" s="54"/>
      <c r="H8" s="52" t="s">
        <v>458</v>
      </c>
    </row>
    <row r="9" spans="1:8" ht="22" customHeight="1" x14ac:dyDescent="0.25">
      <c r="A9" s="2" t="s">
        <v>16</v>
      </c>
      <c r="B9" s="3" t="s">
        <v>9</v>
      </c>
      <c r="C9" s="14">
        <v>37</v>
      </c>
      <c r="D9" s="5">
        <v>412</v>
      </c>
      <c r="E9" s="5" t="s">
        <v>9</v>
      </c>
      <c r="F9" s="22" t="s">
        <v>600</v>
      </c>
      <c r="G9" s="54"/>
      <c r="H9" s="52" t="s">
        <v>458</v>
      </c>
    </row>
    <row r="10" spans="1:8" ht="22" customHeight="1" x14ac:dyDescent="0.25">
      <c r="A10" s="2" t="s">
        <v>18</v>
      </c>
      <c r="B10" s="3" t="s">
        <v>9</v>
      </c>
      <c r="C10" s="4">
        <v>25</v>
      </c>
      <c r="D10" s="5">
        <v>1109</v>
      </c>
      <c r="E10" s="5" t="s">
        <v>9</v>
      </c>
      <c r="F10" s="22" t="s">
        <v>600</v>
      </c>
      <c r="G10" s="54"/>
      <c r="H10" s="52" t="s">
        <v>458</v>
      </c>
    </row>
    <row r="11" spans="1:8" ht="22" customHeight="1" x14ac:dyDescent="0.25">
      <c r="A11" s="293" t="s">
        <v>19</v>
      </c>
      <c r="B11" s="294" t="s">
        <v>9</v>
      </c>
      <c r="C11" s="291">
        <v>60</v>
      </c>
      <c r="D11" s="292">
        <v>2721</v>
      </c>
      <c r="E11" s="5" t="s">
        <v>12</v>
      </c>
      <c r="F11" s="22" t="s">
        <v>600</v>
      </c>
      <c r="G11" s="54"/>
      <c r="H11" s="52" t="s">
        <v>458</v>
      </c>
    </row>
    <row r="12" spans="1:8" ht="22" customHeight="1" x14ac:dyDescent="0.25">
      <c r="A12" s="17" t="s">
        <v>20</v>
      </c>
      <c r="B12" s="16" t="s">
        <v>9</v>
      </c>
      <c r="C12" s="4">
        <v>70</v>
      </c>
      <c r="D12" s="18">
        <v>987</v>
      </c>
      <c r="E12" s="19" t="s">
        <v>9</v>
      </c>
      <c r="F12" s="22" t="s">
        <v>600</v>
      </c>
      <c r="G12" s="54"/>
      <c r="H12" s="52" t="s">
        <v>458</v>
      </c>
    </row>
    <row r="13" spans="1:8" ht="22" customHeight="1" x14ac:dyDescent="0.25">
      <c r="A13" s="15" t="s">
        <v>21</v>
      </c>
      <c r="B13" s="16" t="s">
        <v>9</v>
      </c>
      <c r="C13" s="11">
        <v>50</v>
      </c>
      <c r="D13" s="5">
        <v>586</v>
      </c>
      <c r="E13" s="5" t="s">
        <v>9</v>
      </c>
      <c r="F13" s="22" t="s">
        <v>600</v>
      </c>
      <c r="G13" s="55" t="s">
        <v>361</v>
      </c>
      <c r="H13" s="52" t="s">
        <v>458</v>
      </c>
    </row>
    <row r="14" spans="1:8" ht="22" customHeight="1" x14ac:dyDescent="0.25">
      <c r="A14" s="15" t="s">
        <v>22</v>
      </c>
      <c r="B14" s="16" t="s">
        <v>9</v>
      </c>
      <c r="C14" s="13">
        <v>20</v>
      </c>
      <c r="D14" s="5">
        <v>173</v>
      </c>
      <c r="E14" s="5" t="s">
        <v>9</v>
      </c>
      <c r="F14" s="22" t="s">
        <v>646</v>
      </c>
      <c r="G14" s="54"/>
      <c r="H14" s="52" t="s">
        <v>458</v>
      </c>
    </row>
    <row r="15" spans="1:8" ht="22" customHeight="1" x14ac:dyDescent="0.25">
      <c r="A15" s="15" t="s">
        <v>25</v>
      </c>
      <c r="B15" s="16" t="s">
        <v>9</v>
      </c>
      <c r="C15" s="14">
        <v>11</v>
      </c>
      <c r="D15" s="5">
        <v>63</v>
      </c>
      <c r="E15" s="5" t="s">
        <v>12</v>
      </c>
      <c r="F15" s="22" t="s">
        <v>646</v>
      </c>
      <c r="G15" s="54"/>
      <c r="H15" s="52" t="s">
        <v>458</v>
      </c>
    </row>
    <row r="16" spans="1:8" ht="22" customHeight="1" x14ac:dyDescent="0.25">
      <c r="A16" s="15" t="s">
        <v>26</v>
      </c>
      <c r="B16" s="16" t="s">
        <v>9</v>
      </c>
      <c r="C16" s="11">
        <v>6</v>
      </c>
      <c r="D16" s="5">
        <v>125</v>
      </c>
      <c r="E16" s="5" t="s">
        <v>9</v>
      </c>
      <c r="F16" s="22" t="s">
        <v>603</v>
      </c>
      <c r="G16" s="55" t="s">
        <v>360</v>
      </c>
      <c r="H16" s="52" t="s">
        <v>458</v>
      </c>
    </row>
    <row r="17" spans="1:8" ht="22" customHeight="1" x14ac:dyDescent="0.25">
      <c r="A17" s="15" t="s">
        <v>27</v>
      </c>
      <c r="B17" s="16" t="s">
        <v>9</v>
      </c>
      <c r="C17" s="11">
        <v>40</v>
      </c>
      <c r="D17" s="5">
        <v>332</v>
      </c>
      <c r="E17" s="5" t="s">
        <v>28</v>
      </c>
      <c r="F17" s="42" t="s">
        <v>626</v>
      </c>
      <c r="G17" s="55" t="s">
        <v>359</v>
      </c>
      <c r="H17" s="52" t="s">
        <v>458</v>
      </c>
    </row>
    <row r="18" spans="1:8" ht="22" customHeight="1" x14ac:dyDescent="0.25">
      <c r="A18" s="15" t="s">
        <v>29</v>
      </c>
      <c r="B18" s="16"/>
      <c r="C18" s="11"/>
      <c r="D18" s="5">
        <v>197</v>
      </c>
      <c r="E18" s="20"/>
      <c r="F18" s="22"/>
      <c r="G18" s="55" t="s">
        <v>358</v>
      </c>
      <c r="H18" s="52" t="s">
        <v>458</v>
      </c>
    </row>
    <row r="19" spans="1:8" ht="22" customHeight="1" x14ac:dyDescent="0.25">
      <c r="A19" s="350" t="s">
        <v>30</v>
      </c>
      <c r="B19" s="16"/>
      <c r="C19" s="11"/>
      <c r="D19" s="5"/>
      <c r="E19" s="5"/>
      <c r="F19" s="42"/>
      <c r="G19" s="55"/>
      <c r="H19" s="52"/>
    </row>
    <row r="20" spans="1:8" ht="22" customHeight="1" x14ac:dyDescent="0.25">
      <c r="A20" s="432" t="s">
        <v>31</v>
      </c>
      <c r="B20" s="433"/>
      <c r="C20" s="433"/>
      <c r="D20" s="433"/>
      <c r="E20" s="433"/>
      <c r="F20" s="433"/>
      <c r="G20" s="433"/>
      <c r="H20" s="434"/>
    </row>
    <row r="21" spans="1:8" ht="22" hidden="1" customHeight="1" x14ac:dyDescent="0.25">
      <c r="A21" s="21" t="s">
        <v>32</v>
      </c>
      <c r="B21" s="3" t="s">
        <v>9</v>
      </c>
      <c r="C21" s="3">
        <v>82</v>
      </c>
      <c r="D21" s="5" t="s">
        <v>33</v>
      </c>
      <c r="E21" s="22" t="s">
        <v>12</v>
      </c>
      <c r="F21" s="22" t="s">
        <v>600</v>
      </c>
      <c r="G21" s="54" t="s">
        <v>721</v>
      </c>
      <c r="H21" s="52" t="s">
        <v>458</v>
      </c>
    </row>
    <row r="22" spans="1:8" ht="22" customHeight="1" x14ac:dyDescent="0.25">
      <c r="A22" s="21" t="s">
        <v>34</v>
      </c>
      <c r="B22" s="3" t="s">
        <v>23</v>
      </c>
      <c r="C22" s="23">
        <v>40</v>
      </c>
      <c r="D22" s="5">
        <v>12</v>
      </c>
      <c r="E22" s="22" t="s">
        <v>35</v>
      </c>
      <c r="F22" s="22" t="s">
        <v>600</v>
      </c>
      <c r="G22" s="54" t="s">
        <v>721</v>
      </c>
      <c r="H22" s="52" t="s">
        <v>458</v>
      </c>
    </row>
    <row r="23" spans="1:8" ht="22" customHeight="1" x14ac:dyDescent="0.25">
      <c r="A23" s="21" t="s">
        <v>36</v>
      </c>
      <c r="B23" s="3" t="s">
        <v>8</v>
      </c>
      <c r="C23" s="24">
        <v>76</v>
      </c>
      <c r="D23" s="25">
        <v>737</v>
      </c>
      <c r="E23" s="22" t="s">
        <v>8</v>
      </c>
      <c r="F23" s="22" t="s">
        <v>600</v>
      </c>
      <c r="G23" s="54" t="s">
        <v>721</v>
      </c>
      <c r="H23" s="52" t="s">
        <v>458</v>
      </c>
    </row>
    <row r="24" spans="1:8" ht="22" customHeight="1" x14ac:dyDescent="0.25">
      <c r="A24" s="21" t="s">
        <v>37</v>
      </c>
      <c r="B24" s="26" t="s">
        <v>9</v>
      </c>
      <c r="C24" s="3">
        <v>60</v>
      </c>
      <c r="D24" s="5">
        <v>999</v>
      </c>
      <c r="E24" s="22" t="s">
        <v>9</v>
      </c>
      <c r="F24" s="42" t="s">
        <v>626</v>
      </c>
      <c r="G24" s="54" t="s">
        <v>721</v>
      </c>
      <c r="H24" s="52" t="s">
        <v>458</v>
      </c>
    </row>
    <row r="25" spans="1:8" ht="22" customHeight="1" x14ac:dyDescent="0.25">
      <c r="A25" s="27" t="s">
        <v>38</v>
      </c>
      <c r="B25" s="3" t="s">
        <v>9</v>
      </c>
      <c r="C25" s="28">
        <v>38</v>
      </c>
      <c r="D25" s="5">
        <v>854</v>
      </c>
      <c r="E25" s="22" t="s">
        <v>12</v>
      </c>
      <c r="F25" s="42" t="s">
        <v>626</v>
      </c>
      <c r="G25" s="54" t="s">
        <v>721</v>
      </c>
      <c r="H25" s="52" t="s">
        <v>458</v>
      </c>
    </row>
    <row r="26" spans="1:8" ht="22" customHeight="1" x14ac:dyDescent="0.25">
      <c r="A26" s="27" t="s">
        <v>39</v>
      </c>
      <c r="B26" s="3" t="s">
        <v>9</v>
      </c>
      <c r="C26" s="28">
        <v>22</v>
      </c>
      <c r="D26" s="5">
        <v>619</v>
      </c>
      <c r="E26" s="22" t="s">
        <v>9</v>
      </c>
      <c r="F26" s="42" t="s">
        <v>626</v>
      </c>
      <c r="G26" s="54" t="s">
        <v>721</v>
      </c>
      <c r="H26" s="52" t="s">
        <v>458</v>
      </c>
    </row>
    <row r="27" spans="1:8" ht="22" customHeight="1" x14ac:dyDescent="0.25">
      <c r="A27" s="27" t="s">
        <v>40</v>
      </c>
      <c r="B27" s="29" t="s">
        <v>9</v>
      </c>
      <c r="C27" s="16">
        <v>2</v>
      </c>
      <c r="D27" s="20">
        <v>71</v>
      </c>
      <c r="E27" s="22" t="s">
        <v>9</v>
      </c>
      <c r="F27" s="42" t="s">
        <v>626</v>
      </c>
      <c r="G27" s="54" t="s">
        <v>721</v>
      </c>
      <c r="H27" s="52" t="s">
        <v>458</v>
      </c>
    </row>
    <row r="28" spans="1:8" ht="22" customHeight="1" x14ac:dyDescent="0.25">
      <c r="A28" s="2" t="s">
        <v>41</v>
      </c>
      <c r="B28" s="3" t="s">
        <v>23</v>
      </c>
      <c r="C28" s="29">
        <v>120</v>
      </c>
      <c r="D28" s="5">
        <v>500</v>
      </c>
      <c r="E28" s="22" t="s">
        <v>9</v>
      </c>
      <c r="F28" s="22" t="s">
        <v>645</v>
      </c>
      <c r="G28" s="54" t="s">
        <v>721</v>
      </c>
      <c r="H28" s="52" t="s">
        <v>458</v>
      </c>
    </row>
    <row r="29" spans="1:8" ht="22" hidden="1" customHeight="1" x14ac:dyDescent="0.25">
      <c r="A29" s="2" t="s">
        <v>42</v>
      </c>
      <c r="B29" s="3" t="s">
        <v>9</v>
      </c>
      <c r="C29" s="30">
        <v>19</v>
      </c>
      <c r="D29" s="5" t="s">
        <v>33</v>
      </c>
      <c r="E29" s="22" t="s">
        <v>9</v>
      </c>
      <c r="F29" s="42" t="s">
        <v>626</v>
      </c>
      <c r="G29" s="54" t="s">
        <v>721</v>
      </c>
      <c r="H29" s="52" t="s">
        <v>458</v>
      </c>
    </row>
    <row r="30" spans="1:8" ht="22" customHeight="1" x14ac:dyDescent="0.25">
      <c r="A30" s="2" t="s">
        <v>43</v>
      </c>
      <c r="B30" s="3" t="s">
        <v>9</v>
      </c>
      <c r="C30" s="29">
        <v>11</v>
      </c>
      <c r="D30" s="5">
        <v>62</v>
      </c>
      <c r="E30" s="22" t="s">
        <v>9</v>
      </c>
      <c r="F30" s="22" t="s">
        <v>603</v>
      </c>
      <c r="G30" s="54" t="s">
        <v>721</v>
      </c>
      <c r="H30" s="52" t="s">
        <v>458</v>
      </c>
    </row>
    <row r="31" spans="1:8" ht="22" customHeight="1" x14ac:dyDescent="0.25">
      <c r="A31" s="31" t="s">
        <v>48</v>
      </c>
      <c r="B31" s="34" t="s">
        <v>8</v>
      </c>
      <c r="C31" s="35">
        <v>13</v>
      </c>
      <c r="D31" s="36">
        <v>96</v>
      </c>
      <c r="E31" s="22" t="s">
        <v>8</v>
      </c>
      <c r="F31" s="22" t="s">
        <v>600</v>
      </c>
      <c r="G31" s="54" t="s">
        <v>721</v>
      </c>
      <c r="H31" s="52" t="s">
        <v>458</v>
      </c>
    </row>
    <row r="32" spans="1:8" ht="22" hidden="1" customHeight="1" x14ac:dyDescent="0.25">
      <c r="A32" s="2" t="s">
        <v>45</v>
      </c>
      <c r="B32" s="3" t="s">
        <v>9</v>
      </c>
      <c r="C32" s="29">
        <v>10</v>
      </c>
      <c r="D32" s="5" t="s">
        <v>33</v>
      </c>
      <c r="E32" s="22" t="s">
        <v>12</v>
      </c>
      <c r="F32" s="42" t="s">
        <v>626</v>
      </c>
      <c r="G32" s="54" t="s">
        <v>721</v>
      </c>
      <c r="H32" s="52" t="s">
        <v>458</v>
      </c>
    </row>
    <row r="33" spans="1:8" ht="22" hidden="1" customHeight="1" x14ac:dyDescent="0.25">
      <c r="A33" s="31" t="s">
        <v>46</v>
      </c>
      <c r="B33" s="3" t="s">
        <v>9</v>
      </c>
      <c r="C33" s="32">
        <v>8</v>
      </c>
      <c r="D33" s="5" t="s">
        <v>33</v>
      </c>
      <c r="E33" s="22" t="s">
        <v>44</v>
      </c>
      <c r="F33" s="22" t="s">
        <v>603</v>
      </c>
      <c r="G33" s="54" t="s">
        <v>721</v>
      </c>
      <c r="H33" s="52" t="s">
        <v>458</v>
      </c>
    </row>
    <row r="34" spans="1:8" ht="22" hidden="1" customHeight="1" x14ac:dyDescent="0.25">
      <c r="A34" s="33" t="s">
        <v>47</v>
      </c>
      <c r="B34" s="30" t="s">
        <v>28</v>
      </c>
      <c r="C34" s="29">
        <v>4</v>
      </c>
      <c r="D34" s="5" t="s">
        <v>33</v>
      </c>
      <c r="E34" s="22" t="s">
        <v>28</v>
      </c>
      <c r="F34" s="22" t="s">
        <v>603</v>
      </c>
      <c r="G34" s="54" t="s">
        <v>721</v>
      </c>
      <c r="H34" s="52" t="s">
        <v>458</v>
      </c>
    </row>
    <row r="35" spans="1:8" ht="22" hidden="1" customHeight="1" x14ac:dyDescent="0.25">
      <c r="A35" s="31" t="s">
        <v>50</v>
      </c>
      <c r="B35" s="5" t="s">
        <v>33</v>
      </c>
      <c r="C35" s="5" t="s">
        <v>33</v>
      </c>
      <c r="D35" s="5" t="s">
        <v>33</v>
      </c>
      <c r="E35" s="37"/>
      <c r="F35" s="42" t="s">
        <v>626</v>
      </c>
      <c r="G35" s="54" t="s">
        <v>721</v>
      </c>
      <c r="H35" s="52" t="s">
        <v>458</v>
      </c>
    </row>
    <row r="36" spans="1:8" ht="22" hidden="1" customHeight="1" x14ac:dyDescent="0.25">
      <c r="A36" s="31" t="s">
        <v>51</v>
      </c>
      <c r="B36" s="34" t="s">
        <v>9</v>
      </c>
      <c r="C36" s="35">
        <v>4</v>
      </c>
      <c r="D36" s="36" t="s">
        <v>33</v>
      </c>
      <c r="E36" s="37" t="s">
        <v>12</v>
      </c>
      <c r="F36" s="22" t="s">
        <v>602</v>
      </c>
      <c r="G36" s="54" t="s">
        <v>721</v>
      </c>
      <c r="H36" s="52" t="s">
        <v>458</v>
      </c>
    </row>
    <row r="37" spans="1:8" ht="22" customHeight="1" x14ac:dyDescent="0.25">
      <c r="A37" s="315" t="s">
        <v>52</v>
      </c>
      <c r="B37" s="316"/>
      <c r="C37" s="316"/>
      <c r="D37" s="316"/>
      <c r="E37" s="316"/>
      <c r="F37" s="316"/>
      <c r="G37" s="316"/>
      <c r="H37" s="316"/>
    </row>
    <row r="38" spans="1:8" ht="22" customHeight="1" x14ac:dyDescent="0.25">
      <c r="A38" s="317" t="s">
        <v>647</v>
      </c>
      <c r="B38" s="318"/>
      <c r="C38" s="318"/>
      <c r="D38" s="319"/>
      <c r="E38" s="318"/>
      <c r="F38" s="320"/>
      <c r="G38" s="320"/>
      <c r="H38" s="320"/>
    </row>
    <row r="39" spans="1:8" ht="22" customHeight="1" x14ac:dyDescent="0.25">
      <c r="A39" s="38" t="s">
        <v>53</v>
      </c>
      <c r="B39" s="4" t="s">
        <v>9</v>
      </c>
      <c r="C39" s="39">
        <v>12</v>
      </c>
      <c r="D39" s="5">
        <v>691</v>
      </c>
      <c r="E39" s="12" t="s">
        <v>9</v>
      </c>
      <c r="F39" s="22" t="s">
        <v>600</v>
      </c>
      <c r="G39" s="54" t="s">
        <v>721</v>
      </c>
      <c r="H39" s="52" t="s">
        <v>458</v>
      </c>
    </row>
    <row r="40" spans="1:8" ht="22" customHeight="1" x14ac:dyDescent="0.25">
      <c r="A40" s="38" t="s">
        <v>54</v>
      </c>
      <c r="B40" s="4" t="s">
        <v>9</v>
      </c>
      <c r="C40" s="16">
        <v>25</v>
      </c>
      <c r="D40" s="5">
        <v>359</v>
      </c>
      <c r="E40" s="12" t="s">
        <v>9</v>
      </c>
      <c r="F40" s="22" t="s">
        <v>602</v>
      </c>
      <c r="G40" s="54" t="s">
        <v>721</v>
      </c>
      <c r="H40" s="52" t="s">
        <v>458</v>
      </c>
    </row>
    <row r="41" spans="1:8" ht="22" customHeight="1" x14ac:dyDescent="0.25">
      <c r="A41" s="38" t="s">
        <v>55</v>
      </c>
      <c r="B41" s="4" t="s">
        <v>9</v>
      </c>
      <c r="C41" s="16">
        <v>8</v>
      </c>
      <c r="D41" s="5">
        <v>246</v>
      </c>
      <c r="E41" s="12" t="s">
        <v>23</v>
      </c>
      <c r="F41" s="22" t="s">
        <v>600</v>
      </c>
      <c r="G41" s="54" t="s">
        <v>721</v>
      </c>
      <c r="H41" s="52" t="s">
        <v>458</v>
      </c>
    </row>
    <row r="42" spans="1:8" ht="22" customHeight="1" x14ac:dyDescent="0.25">
      <c r="A42" s="38" t="s">
        <v>56</v>
      </c>
      <c r="B42" s="4" t="s">
        <v>9</v>
      </c>
      <c r="C42" s="16">
        <v>37</v>
      </c>
      <c r="D42" s="5">
        <v>1556</v>
      </c>
      <c r="E42" s="12" t="s">
        <v>23</v>
      </c>
      <c r="F42" s="22" t="s">
        <v>600</v>
      </c>
      <c r="G42" s="54" t="s">
        <v>721</v>
      </c>
      <c r="H42" s="52" t="s">
        <v>458</v>
      </c>
    </row>
    <row r="43" spans="1:8" ht="22" customHeight="1" x14ac:dyDescent="0.25">
      <c r="A43" s="38" t="s">
        <v>57</v>
      </c>
      <c r="B43" s="4" t="s">
        <v>9</v>
      </c>
      <c r="C43" s="16">
        <v>10</v>
      </c>
      <c r="D43" s="20">
        <v>834</v>
      </c>
      <c r="E43" s="12" t="s">
        <v>9</v>
      </c>
      <c r="F43" s="22" t="s">
        <v>600</v>
      </c>
      <c r="G43" s="54" t="s">
        <v>721</v>
      </c>
      <c r="H43" s="52" t="s">
        <v>458</v>
      </c>
    </row>
    <row r="44" spans="1:8" ht="22" customHeight="1" x14ac:dyDescent="0.25">
      <c r="A44" s="38" t="s">
        <v>58</v>
      </c>
      <c r="B44" s="4" t="s">
        <v>9</v>
      </c>
      <c r="C44" s="47">
        <v>10</v>
      </c>
      <c r="D44" s="20">
        <v>654</v>
      </c>
      <c r="E44" s="12" t="s">
        <v>9</v>
      </c>
      <c r="F44" s="22" t="s">
        <v>600</v>
      </c>
      <c r="G44" s="54" t="s">
        <v>721</v>
      </c>
      <c r="H44" s="52" t="s">
        <v>458</v>
      </c>
    </row>
    <row r="45" spans="1:8" ht="22" customHeight="1" x14ac:dyDescent="0.25">
      <c r="A45" s="38" t="s">
        <v>59</v>
      </c>
      <c r="B45" s="4" t="s">
        <v>9</v>
      </c>
      <c r="C45" s="16">
        <v>0</v>
      </c>
      <c r="D45" s="5">
        <v>33</v>
      </c>
      <c r="E45" s="12" t="s">
        <v>23</v>
      </c>
      <c r="F45" s="22" t="s">
        <v>600</v>
      </c>
      <c r="G45" s="54" t="s">
        <v>721</v>
      </c>
      <c r="H45" s="52" t="s">
        <v>458</v>
      </c>
    </row>
    <row r="46" spans="1:8" ht="22" customHeight="1" x14ac:dyDescent="0.25">
      <c r="A46" s="41" t="s">
        <v>60</v>
      </c>
      <c r="B46" s="32"/>
      <c r="C46" s="32"/>
      <c r="D46" s="42"/>
      <c r="E46" s="30"/>
      <c r="F46" s="22"/>
      <c r="G46" s="54"/>
      <c r="H46" s="52" t="s">
        <v>458</v>
      </c>
    </row>
    <row r="47" spans="1:8" ht="22" customHeight="1" x14ac:dyDescent="0.25">
      <c r="A47" s="41" t="s">
        <v>61</v>
      </c>
      <c r="B47" s="32"/>
      <c r="C47" s="30"/>
      <c r="D47" s="43"/>
      <c r="E47" s="30"/>
      <c r="F47" s="42"/>
      <c r="G47" s="54"/>
      <c r="H47" s="52" t="s">
        <v>458</v>
      </c>
    </row>
    <row r="48" spans="1:8" ht="22" customHeight="1" x14ac:dyDescent="0.25">
      <c r="A48" s="41" t="s">
        <v>61</v>
      </c>
      <c r="B48" s="32"/>
      <c r="C48" s="30"/>
      <c r="D48" s="43"/>
      <c r="E48" s="30"/>
      <c r="F48" s="42"/>
      <c r="G48" s="54"/>
      <c r="H48" s="52" t="s">
        <v>458</v>
      </c>
    </row>
    <row r="49" spans="1:8" ht="22" customHeight="1" x14ac:dyDescent="0.25">
      <c r="A49" s="315" t="s">
        <v>62</v>
      </c>
      <c r="B49" s="316"/>
      <c r="C49" s="316"/>
      <c r="D49" s="316"/>
      <c r="E49" s="316"/>
      <c r="F49" s="316"/>
      <c r="G49" s="316"/>
      <c r="H49" s="316"/>
    </row>
    <row r="50" spans="1:8" ht="22" customHeight="1" x14ac:dyDescent="0.25">
      <c r="A50" s="317" t="s">
        <v>63</v>
      </c>
      <c r="B50" s="321"/>
      <c r="C50" s="322"/>
      <c r="D50" s="323"/>
      <c r="E50" s="324"/>
      <c r="F50" s="322"/>
      <c r="G50" s="322"/>
      <c r="H50" s="322"/>
    </row>
    <row r="51" spans="1:8" ht="22" customHeight="1" x14ac:dyDescent="0.25">
      <c r="A51" s="44" t="s">
        <v>64</v>
      </c>
      <c r="B51" s="22" t="s">
        <v>625</v>
      </c>
      <c r="C51" s="5" t="s">
        <v>33</v>
      </c>
      <c r="D51" s="45">
        <v>685</v>
      </c>
      <c r="E51" s="37"/>
      <c r="F51" s="42" t="s">
        <v>626</v>
      </c>
      <c r="G51" s="54" t="s">
        <v>721</v>
      </c>
      <c r="H51" s="52" t="s">
        <v>458</v>
      </c>
    </row>
    <row r="52" spans="1:8" ht="22" customHeight="1" x14ac:dyDescent="0.25">
      <c r="A52" s="44" t="s">
        <v>65</v>
      </c>
      <c r="B52" s="22" t="s">
        <v>625</v>
      </c>
      <c r="C52" s="5" t="s">
        <v>33</v>
      </c>
      <c r="D52" s="45">
        <v>300</v>
      </c>
      <c r="E52" s="37"/>
      <c r="F52" s="42" t="s">
        <v>626</v>
      </c>
      <c r="G52" s="54" t="s">
        <v>721</v>
      </c>
      <c r="H52" s="52" t="s">
        <v>458</v>
      </c>
    </row>
    <row r="53" spans="1:8" ht="22" customHeight="1" x14ac:dyDescent="0.25">
      <c r="A53" s="44" t="s">
        <v>66</v>
      </c>
      <c r="B53" s="22" t="s">
        <v>625</v>
      </c>
      <c r="C53" s="5" t="s">
        <v>33</v>
      </c>
      <c r="D53" s="22">
        <v>0</v>
      </c>
      <c r="E53" s="34"/>
      <c r="F53" s="42" t="s">
        <v>626</v>
      </c>
      <c r="G53" s="54" t="s">
        <v>721</v>
      </c>
      <c r="H53" s="52" t="s">
        <v>458</v>
      </c>
    </row>
    <row r="54" spans="1:8" ht="22" customHeight="1" x14ac:dyDescent="0.25">
      <c r="A54" s="44" t="s">
        <v>67</v>
      </c>
      <c r="B54" s="22" t="s">
        <v>625</v>
      </c>
      <c r="C54" s="5" t="s">
        <v>33</v>
      </c>
      <c r="D54" s="45">
        <v>4</v>
      </c>
      <c r="E54" s="37"/>
      <c r="F54" s="42" t="s">
        <v>626</v>
      </c>
      <c r="G54" s="54" t="s">
        <v>721</v>
      </c>
      <c r="H54" s="52" t="s">
        <v>458</v>
      </c>
    </row>
    <row r="55" spans="1:8" ht="22" customHeight="1" x14ac:dyDescent="0.25">
      <c r="A55" s="44" t="s">
        <v>68</v>
      </c>
      <c r="B55" s="22" t="s">
        <v>625</v>
      </c>
      <c r="C55" s="5" t="s">
        <v>33</v>
      </c>
      <c r="D55" s="45">
        <v>223</v>
      </c>
      <c r="E55" s="37"/>
      <c r="F55" s="42" t="s">
        <v>626</v>
      </c>
      <c r="G55" s="54" t="s">
        <v>721</v>
      </c>
      <c r="H55" s="52" t="s">
        <v>458</v>
      </c>
    </row>
    <row r="56" spans="1:8" ht="22" customHeight="1" x14ac:dyDescent="0.25">
      <c r="A56" s="44" t="s">
        <v>69</v>
      </c>
      <c r="B56" s="22" t="s">
        <v>625</v>
      </c>
      <c r="C56" s="5" t="s">
        <v>33</v>
      </c>
      <c r="D56" s="45">
        <v>258</v>
      </c>
      <c r="E56" s="22"/>
      <c r="F56" s="42" t="s">
        <v>626</v>
      </c>
      <c r="G56" s="54" t="s">
        <v>721</v>
      </c>
      <c r="H56" s="52" t="s">
        <v>458</v>
      </c>
    </row>
    <row r="57" spans="1:8" ht="22" hidden="1" customHeight="1" x14ac:dyDescent="0.25">
      <c r="A57" s="44" t="s">
        <v>70</v>
      </c>
      <c r="B57" s="22" t="s">
        <v>625</v>
      </c>
      <c r="C57" s="5" t="s">
        <v>33</v>
      </c>
      <c r="D57" s="5" t="s">
        <v>308</v>
      </c>
      <c r="E57" s="43"/>
      <c r="F57" s="42" t="s">
        <v>626</v>
      </c>
      <c r="G57" s="54" t="s">
        <v>721</v>
      </c>
      <c r="H57" s="52" t="s">
        <v>458</v>
      </c>
    </row>
    <row r="58" spans="1:8" ht="22" customHeight="1" x14ac:dyDescent="0.25">
      <c r="A58" s="44" t="s">
        <v>70</v>
      </c>
      <c r="B58" s="22" t="s">
        <v>625</v>
      </c>
      <c r="C58" s="5" t="s">
        <v>33</v>
      </c>
      <c r="D58" s="45">
        <v>179</v>
      </c>
      <c r="E58" s="43"/>
      <c r="F58" s="42" t="s">
        <v>626</v>
      </c>
      <c r="G58" s="54" t="s">
        <v>721</v>
      </c>
      <c r="H58" s="52" t="s">
        <v>458</v>
      </c>
    </row>
    <row r="59" spans="1:8" ht="22" customHeight="1" x14ac:dyDescent="0.25">
      <c r="A59" s="44" t="s">
        <v>71</v>
      </c>
      <c r="B59" s="22" t="s">
        <v>625</v>
      </c>
      <c r="C59" s="5" t="s">
        <v>33</v>
      </c>
      <c r="D59" s="45">
        <v>0</v>
      </c>
      <c r="E59" s="37"/>
      <c r="F59" s="42" t="s">
        <v>626</v>
      </c>
      <c r="G59" s="54" t="s">
        <v>721</v>
      </c>
      <c r="H59" s="52" t="s">
        <v>458</v>
      </c>
    </row>
    <row r="60" spans="1:8" ht="22" customHeight="1" x14ac:dyDescent="0.25">
      <c r="A60" s="44" t="s">
        <v>72</v>
      </c>
      <c r="B60" s="22" t="s">
        <v>625</v>
      </c>
      <c r="C60" s="5" t="s">
        <v>33</v>
      </c>
      <c r="D60" s="45">
        <v>383</v>
      </c>
      <c r="E60" s="37"/>
      <c r="F60" s="42" t="s">
        <v>626</v>
      </c>
      <c r="G60" s="54" t="s">
        <v>721</v>
      </c>
      <c r="H60" s="52" t="s">
        <v>458</v>
      </c>
    </row>
    <row r="61" spans="1:8" ht="22" customHeight="1" x14ac:dyDescent="0.25">
      <c r="A61" s="44" t="s">
        <v>73</v>
      </c>
      <c r="B61" s="22" t="s">
        <v>625</v>
      </c>
      <c r="C61" s="5" t="s">
        <v>33</v>
      </c>
      <c r="D61" s="22">
        <v>0</v>
      </c>
      <c r="E61" s="34"/>
      <c r="F61" s="42" t="s">
        <v>626</v>
      </c>
      <c r="G61" s="54" t="s">
        <v>721</v>
      </c>
      <c r="H61" s="52" t="s">
        <v>458</v>
      </c>
    </row>
    <row r="62" spans="1:8" ht="22" customHeight="1" x14ac:dyDescent="0.25">
      <c r="A62" s="44" t="s">
        <v>74</v>
      </c>
      <c r="B62" s="22" t="s">
        <v>625</v>
      </c>
      <c r="C62" s="5" t="s">
        <v>33</v>
      </c>
      <c r="D62" s="45">
        <v>0</v>
      </c>
      <c r="E62" s="34"/>
      <c r="F62" s="42" t="s">
        <v>626</v>
      </c>
      <c r="G62" s="54" t="s">
        <v>721</v>
      </c>
      <c r="H62" s="52" t="s">
        <v>458</v>
      </c>
    </row>
    <row r="63" spans="1:8" ht="22" customHeight="1" x14ac:dyDescent="0.25">
      <c r="A63" s="44" t="s">
        <v>75</v>
      </c>
      <c r="B63" s="22" t="s">
        <v>625</v>
      </c>
      <c r="C63" s="5" t="s">
        <v>33</v>
      </c>
      <c r="D63" s="45">
        <v>100</v>
      </c>
      <c r="E63" s="37"/>
      <c r="F63" s="42" t="s">
        <v>626</v>
      </c>
      <c r="G63" s="54" t="s">
        <v>721</v>
      </c>
      <c r="H63" s="52" t="s">
        <v>458</v>
      </c>
    </row>
    <row r="64" spans="1:8" ht="22" hidden="1" customHeight="1" x14ac:dyDescent="0.25">
      <c r="A64" s="44" t="s">
        <v>76</v>
      </c>
      <c r="B64" s="22" t="s">
        <v>625</v>
      </c>
      <c r="C64" s="5" t="s">
        <v>33</v>
      </c>
      <c r="D64" s="5" t="s">
        <v>308</v>
      </c>
      <c r="E64" s="43"/>
      <c r="F64" s="42" t="s">
        <v>626</v>
      </c>
      <c r="G64" s="54" t="s">
        <v>721</v>
      </c>
      <c r="H64" s="52" t="s">
        <v>458</v>
      </c>
    </row>
    <row r="65" spans="1:8" ht="22" hidden="1" customHeight="1" x14ac:dyDescent="0.25">
      <c r="A65" s="38" t="s">
        <v>77</v>
      </c>
      <c r="B65" s="22" t="s">
        <v>625</v>
      </c>
      <c r="C65" s="5" t="s">
        <v>33</v>
      </c>
      <c r="D65" s="5" t="s">
        <v>308</v>
      </c>
      <c r="E65" s="20"/>
      <c r="F65" s="42" t="s">
        <v>626</v>
      </c>
      <c r="G65" s="54" t="s">
        <v>721</v>
      </c>
      <c r="H65" s="52" t="s">
        <v>458</v>
      </c>
    </row>
    <row r="66" spans="1:8" ht="22" hidden="1" customHeight="1" x14ac:dyDescent="0.25">
      <c r="A66" s="38" t="s">
        <v>78</v>
      </c>
      <c r="B66" s="22" t="s">
        <v>625</v>
      </c>
      <c r="C66" s="5" t="s">
        <v>33</v>
      </c>
      <c r="D66" s="5" t="s">
        <v>308</v>
      </c>
      <c r="E66" s="20"/>
      <c r="F66" s="42" t="s">
        <v>626</v>
      </c>
      <c r="G66" s="54" t="s">
        <v>721</v>
      </c>
      <c r="H66" s="52" t="s">
        <v>458</v>
      </c>
    </row>
    <row r="67" spans="1:8" ht="22" customHeight="1" x14ac:dyDescent="0.25">
      <c r="A67" s="38" t="s">
        <v>79</v>
      </c>
      <c r="B67" s="22" t="s">
        <v>625</v>
      </c>
      <c r="C67" s="5" t="s">
        <v>33</v>
      </c>
      <c r="D67" s="5">
        <v>136</v>
      </c>
      <c r="E67" s="20"/>
      <c r="F67" s="42" t="s">
        <v>626</v>
      </c>
      <c r="G67" s="54" t="s">
        <v>721</v>
      </c>
      <c r="H67" s="52" t="s">
        <v>458</v>
      </c>
    </row>
    <row r="68" spans="1:8" ht="22" customHeight="1" x14ac:dyDescent="0.25">
      <c r="A68" s="38" t="s">
        <v>77</v>
      </c>
      <c r="B68" s="22" t="s">
        <v>625</v>
      </c>
      <c r="C68" s="5" t="s">
        <v>33</v>
      </c>
      <c r="D68" s="5">
        <v>240</v>
      </c>
      <c r="E68" s="20"/>
      <c r="F68" s="42" t="s">
        <v>626</v>
      </c>
      <c r="G68" s="54" t="s">
        <v>721</v>
      </c>
      <c r="H68" s="52" t="s">
        <v>458</v>
      </c>
    </row>
    <row r="69" spans="1:8" ht="22" customHeight="1" x14ac:dyDescent="0.25">
      <c r="A69" s="38" t="s">
        <v>78</v>
      </c>
      <c r="B69" s="22" t="s">
        <v>625</v>
      </c>
      <c r="C69" s="5" t="s">
        <v>33</v>
      </c>
      <c r="D69" s="5">
        <v>137</v>
      </c>
      <c r="E69" s="20"/>
      <c r="F69" s="42" t="s">
        <v>626</v>
      </c>
      <c r="G69" s="54" t="s">
        <v>721</v>
      </c>
      <c r="H69" s="52" t="s">
        <v>458</v>
      </c>
    </row>
    <row r="70" spans="1:8" ht="22" customHeight="1" x14ac:dyDescent="0.25">
      <c r="A70" s="38" t="s">
        <v>76</v>
      </c>
      <c r="B70" s="22" t="s">
        <v>625</v>
      </c>
      <c r="C70" s="5" t="s">
        <v>33</v>
      </c>
      <c r="D70" s="5">
        <v>180</v>
      </c>
      <c r="E70" s="20"/>
      <c r="F70" s="42" t="s">
        <v>626</v>
      </c>
      <c r="G70" s="54" t="s">
        <v>721</v>
      </c>
      <c r="H70" s="52" t="s">
        <v>458</v>
      </c>
    </row>
    <row r="71" spans="1:8" ht="22" hidden="1" customHeight="1" x14ac:dyDescent="0.25">
      <c r="A71" s="44" t="s">
        <v>80</v>
      </c>
      <c r="B71" s="22" t="s">
        <v>625</v>
      </c>
      <c r="C71" s="5" t="s">
        <v>33</v>
      </c>
      <c r="D71" s="5" t="s">
        <v>308</v>
      </c>
      <c r="E71" s="37"/>
      <c r="F71" s="42" t="s">
        <v>626</v>
      </c>
      <c r="G71" s="54" t="s">
        <v>721</v>
      </c>
      <c r="H71" s="52" t="s">
        <v>458</v>
      </c>
    </row>
    <row r="72" spans="1:8" ht="22" customHeight="1" x14ac:dyDescent="0.25">
      <c r="A72" s="315" t="s">
        <v>81</v>
      </c>
      <c r="B72" s="189"/>
      <c r="C72" s="328"/>
      <c r="D72" s="329"/>
      <c r="E72" s="330"/>
      <c r="F72" s="331"/>
      <c r="G72" s="331"/>
      <c r="H72" s="331"/>
    </row>
    <row r="73" spans="1:8" ht="22" customHeight="1" x14ac:dyDescent="0.25">
      <c r="A73" s="332" t="s">
        <v>82</v>
      </c>
      <c r="B73" s="325"/>
      <c r="C73" s="333"/>
      <c r="D73" s="334"/>
      <c r="E73" s="326"/>
      <c r="F73" s="327" t="s">
        <v>600</v>
      </c>
      <c r="G73" s="335"/>
      <c r="H73" s="336" t="s">
        <v>458</v>
      </c>
    </row>
    <row r="74" spans="1:8" ht="22" customHeight="1" x14ac:dyDescent="0.25">
      <c r="A74" s="46" t="s">
        <v>83</v>
      </c>
      <c r="B74" s="30" t="s">
        <v>9</v>
      </c>
      <c r="C74" s="29">
        <v>5</v>
      </c>
      <c r="D74" s="30">
        <v>15</v>
      </c>
      <c r="E74" s="36" t="s">
        <v>9</v>
      </c>
      <c r="F74" s="22" t="s">
        <v>600</v>
      </c>
      <c r="G74" s="54" t="s">
        <v>721</v>
      </c>
      <c r="H74" s="52" t="s">
        <v>458</v>
      </c>
    </row>
    <row r="75" spans="1:8" ht="22" customHeight="1" x14ac:dyDescent="0.25">
      <c r="A75" s="46" t="s">
        <v>84</v>
      </c>
      <c r="B75" s="30" t="s">
        <v>9</v>
      </c>
      <c r="C75" s="22">
        <v>17</v>
      </c>
      <c r="D75" s="36">
        <v>202</v>
      </c>
      <c r="E75" s="36" t="s">
        <v>9</v>
      </c>
      <c r="F75" s="22" t="s">
        <v>600</v>
      </c>
      <c r="G75" s="54" t="s">
        <v>721</v>
      </c>
      <c r="H75" s="52" t="s">
        <v>458</v>
      </c>
    </row>
    <row r="76" spans="1:8" ht="22" customHeight="1" x14ac:dyDescent="0.25">
      <c r="A76" s="46" t="s">
        <v>85</v>
      </c>
      <c r="B76" s="30" t="s">
        <v>9</v>
      </c>
      <c r="C76" s="35">
        <v>5</v>
      </c>
      <c r="D76" s="45">
        <v>11</v>
      </c>
      <c r="E76" s="36" t="s">
        <v>9</v>
      </c>
      <c r="F76" s="22" t="s">
        <v>600</v>
      </c>
      <c r="G76" s="54" t="s">
        <v>721</v>
      </c>
      <c r="H76" s="52" t="s">
        <v>458</v>
      </c>
    </row>
    <row r="77" spans="1:8" ht="22" customHeight="1" x14ac:dyDescent="0.25">
      <c r="A77" s="46" t="s">
        <v>86</v>
      </c>
      <c r="B77" s="30" t="s">
        <v>9</v>
      </c>
      <c r="C77" s="29">
        <v>5</v>
      </c>
      <c r="D77" s="30">
        <v>13</v>
      </c>
      <c r="E77" s="36" t="s">
        <v>9</v>
      </c>
      <c r="F77" s="22" t="s">
        <v>600</v>
      </c>
      <c r="G77" s="54" t="s">
        <v>721</v>
      </c>
      <c r="H77" s="52" t="s">
        <v>458</v>
      </c>
    </row>
    <row r="78" spans="1:8" ht="22" customHeight="1" x14ac:dyDescent="0.25">
      <c r="A78" s="46" t="s">
        <v>87</v>
      </c>
      <c r="B78" s="30" t="s">
        <v>9</v>
      </c>
      <c r="C78" s="22">
        <v>14</v>
      </c>
      <c r="D78" s="45">
        <v>23</v>
      </c>
      <c r="E78" s="36" t="s">
        <v>9</v>
      </c>
      <c r="F78" s="22" t="s">
        <v>600</v>
      </c>
      <c r="G78" s="54" t="s">
        <v>721</v>
      </c>
      <c r="H78" s="52" t="s">
        <v>458</v>
      </c>
    </row>
    <row r="79" spans="1:8" ht="22" customHeight="1" x14ac:dyDescent="0.25">
      <c r="A79" s="46" t="s">
        <v>88</v>
      </c>
      <c r="B79" s="30" t="s">
        <v>9</v>
      </c>
      <c r="C79" s="29">
        <v>6</v>
      </c>
      <c r="D79" s="30">
        <v>27</v>
      </c>
      <c r="E79" s="36" t="s">
        <v>9</v>
      </c>
      <c r="F79" s="22" t="s">
        <v>600</v>
      </c>
      <c r="G79" s="54" t="s">
        <v>721</v>
      </c>
      <c r="H79" s="52" t="s">
        <v>458</v>
      </c>
    </row>
    <row r="80" spans="1:8" ht="22" customHeight="1" x14ac:dyDescent="0.25">
      <c r="A80" s="46" t="s">
        <v>89</v>
      </c>
      <c r="B80" s="30" t="s">
        <v>9</v>
      </c>
      <c r="C80" s="32">
        <v>2</v>
      </c>
      <c r="D80" s="45">
        <v>71</v>
      </c>
      <c r="E80" s="36" t="s">
        <v>9</v>
      </c>
      <c r="F80" s="22" t="s">
        <v>600</v>
      </c>
      <c r="G80" s="54" t="s">
        <v>721</v>
      </c>
      <c r="H80" s="52" t="s">
        <v>458</v>
      </c>
    </row>
    <row r="81" spans="1:8" ht="22" customHeight="1" x14ac:dyDescent="0.25">
      <c r="A81" s="46" t="s">
        <v>90</v>
      </c>
      <c r="B81" s="30" t="s">
        <v>9</v>
      </c>
      <c r="C81" s="35">
        <v>10</v>
      </c>
      <c r="D81" s="45">
        <v>45</v>
      </c>
      <c r="E81" s="36" t="s">
        <v>9</v>
      </c>
      <c r="F81" s="22" t="s">
        <v>600</v>
      </c>
      <c r="G81" s="54" t="s">
        <v>721</v>
      </c>
      <c r="H81" s="52" t="s">
        <v>458</v>
      </c>
    </row>
    <row r="82" spans="1:8" ht="22" customHeight="1" x14ac:dyDescent="0.25">
      <c r="A82" s="46" t="s">
        <v>91</v>
      </c>
      <c r="B82" s="30" t="s">
        <v>9</v>
      </c>
      <c r="C82" s="35">
        <v>30</v>
      </c>
      <c r="D82" s="45">
        <v>199</v>
      </c>
      <c r="E82" s="36" t="s">
        <v>9</v>
      </c>
      <c r="F82" s="22" t="s">
        <v>600</v>
      </c>
      <c r="G82" s="54" t="s">
        <v>721</v>
      </c>
      <c r="H82" s="52" t="s">
        <v>458</v>
      </c>
    </row>
    <row r="83" spans="1:8" ht="22" customHeight="1" x14ac:dyDescent="0.25">
      <c r="A83" s="46" t="s">
        <v>92</v>
      </c>
      <c r="B83" s="30" t="s">
        <v>9</v>
      </c>
      <c r="C83" s="35">
        <v>0</v>
      </c>
      <c r="D83" s="43">
        <v>2</v>
      </c>
      <c r="E83" s="36" t="s">
        <v>9</v>
      </c>
      <c r="F83" s="22" t="s">
        <v>600</v>
      </c>
      <c r="G83" s="54" t="s">
        <v>721</v>
      </c>
      <c r="H83" s="52" t="s">
        <v>458</v>
      </c>
    </row>
    <row r="84" spans="1:8" ht="22" customHeight="1" thickBot="1" x14ac:dyDescent="0.3">
      <c r="A84" s="248" t="s">
        <v>93</v>
      </c>
      <c r="B84" s="249" t="s">
        <v>9</v>
      </c>
      <c r="C84" s="250">
        <v>5</v>
      </c>
      <c r="D84" s="251">
        <v>29</v>
      </c>
      <c r="E84" s="252" t="s">
        <v>9</v>
      </c>
      <c r="F84" s="253" t="s">
        <v>600</v>
      </c>
      <c r="G84" s="254" t="s">
        <v>721</v>
      </c>
      <c r="H84" s="255" t="s">
        <v>458</v>
      </c>
    </row>
    <row r="85" spans="1:8" ht="22" customHeight="1" thickBot="1" x14ac:dyDescent="0.3">
      <c r="A85" s="259" t="s">
        <v>587</v>
      </c>
      <c r="B85" s="256"/>
      <c r="C85" s="256"/>
      <c r="D85" s="260">
        <f>SUM(D4:D84)</f>
        <v>21052</v>
      </c>
      <c r="E85" s="256"/>
      <c r="F85" s="256"/>
      <c r="G85" s="257"/>
      <c r="H85" s="258"/>
    </row>
  </sheetData>
  <autoFilter ref="A1:H85" xr:uid="{00000000-0009-0000-0000-000005000000}">
    <filterColumn colId="3">
      <filters blank="1">
        <filter val="&gt;200"/>
        <filter val="0"/>
        <filter val="100"/>
        <filter val="11"/>
        <filter val="1109"/>
        <filter val="12"/>
        <filter val="125"/>
        <filter val="13"/>
        <filter val="136"/>
        <filter val="137"/>
        <filter val="15"/>
        <filter val="1556"/>
        <filter val="173"/>
        <filter val="179"/>
        <filter val="180"/>
        <filter val="197"/>
        <filter val="199"/>
        <filter val="2"/>
        <filter val="202"/>
        <filter val="21052"/>
        <filter val="223"/>
        <filter val="23"/>
        <filter val="240"/>
        <filter val="246"/>
        <filter val="258"/>
        <filter val="27"/>
        <filter val="2721"/>
        <filter val="29"/>
        <filter val="290"/>
        <filter val="300"/>
        <filter val="33"/>
        <filter val="332"/>
        <filter val="359"/>
        <filter val="383"/>
        <filter val="4"/>
        <filter val="412"/>
        <filter val="45"/>
        <filter val="500"/>
        <filter val="584"/>
        <filter val="586"/>
        <filter val="619"/>
        <filter val="62"/>
        <filter val="63"/>
        <filter val="654"/>
        <filter val="685"/>
        <filter val="691"/>
        <filter val="71"/>
        <filter val="737"/>
        <filter val="834"/>
        <filter val="841"/>
        <filter val="847"/>
        <filter val="854"/>
        <filter val="96"/>
        <filter val="987"/>
        <filter val="999"/>
      </filters>
    </filterColumn>
  </autoFilter>
  <mergeCells count="1">
    <mergeCell ref="A20:H20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7"/>
  <sheetViews>
    <sheetView showGridLines="0" workbookViewId="0">
      <pane ySplit="1" topLeftCell="A24" activePane="bottomLeft" state="frozen"/>
      <selection pane="bottomLeft" activeCell="D25" sqref="D25"/>
    </sheetView>
  </sheetViews>
  <sheetFormatPr defaultColWidth="9.26953125" defaultRowHeight="10" x14ac:dyDescent="0.2"/>
  <cols>
    <col min="1" max="1" width="22" style="78" bestFit="1" customWidth="1"/>
    <col min="2" max="2" width="16.453125" style="118" customWidth="1"/>
    <col min="3" max="3" width="13.54296875" style="78" customWidth="1"/>
    <col min="4" max="4" width="15.54296875" style="91" customWidth="1"/>
    <col min="5" max="5" width="27.54296875" style="91" customWidth="1"/>
    <col min="6" max="6" width="21.1796875" style="129" customWidth="1"/>
    <col min="7" max="7" width="35.81640625" style="129" customWidth="1"/>
    <col min="8" max="8" width="33.26953125" style="79" customWidth="1"/>
    <col min="9" max="16384" width="9.26953125" style="78"/>
  </cols>
  <sheetData>
    <row r="1" spans="1:8" s="80" customFormat="1" ht="56" x14ac:dyDescent="0.2">
      <c r="A1" s="307" t="s">
        <v>129</v>
      </c>
      <c r="B1" s="308" t="s">
        <v>94</v>
      </c>
      <c r="C1" s="308" t="s">
        <v>950</v>
      </c>
      <c r="D1" s="309" t="s">
        <v>949</v>
      </c>
      <c r="E1" s="308" t="s">
        <v>4</v>
      </c>
      <c r="F1" s="313" t="s">
        <v>5</v>
      </c>
      <c r="G1" s="310" t="s">
        <v>355</v>
      </c>
      <c r="H1" s="314" t="s">
        <v>593</v>
      </c>
    </row>
    <row r="2" spans="1:8" s="81" customFormat="1" ht="33.75" customHeight="1" x14ac:dyDescent="0.35">
      <c r="A2" s="435" t="s">
        <v>130</v>
      </c>
      <c r="B2" s="436"/>
      <c r="C2" s="436"/>
      <c r="D2" s="436"/>
      <c r="E2" s="436"/>
      <c r="F2" s="436"/>
      <c r="G2" s="436"/>
      <c r="H2" s="437"/>
    </row>
    <row r="3" spans="1:8" ht="20" x14ac:dyDescent="0.2">
      <c r="A3" s="82" t="s">
        <v>132</v>
      </c>
      <c r="B3" s="119" t="s">
        <v>9</v>
      </c>
      <c r="C3" s="83">
        <v>25</v>
      </c>
      <c r="D3" s="30">
        <f>213+0</f>
        <v>213</v>
      </c>
      <c r="E3" s="84" t="s">
        <v>12</v>
      </c>
      <c r="F3" s="128" t="s">
        <v>673</v>
      </c>
      <c r="G3" s="94" t="s">
        <v>419</v>
      </c>
      <c r="H3" s="60" t="s">
        <v>459</v>
      </c>
    </row>
    <row r="4" spans="1:8" ht="12.75" customHeight="1" x14ac:dyDescent="0.2">
      <c r="A4" s="82" t="s">
        <v>133</v>
      </c>
      <c r="B4" s="119" t="s">
        <v>23</v>
      </c>
      <c r="C4" s="83">
        <v>30</v>
      </c>
      <c r="D4" s="30">
        <f>1+1405</f>
        <v>1406</v>
      </c>
      <c r="E4" s="84" t="s">
        <v>9</v>
      </c>
      <c r="F4" s="128"/>
      <c r="G4" s="94" t="s">
        <v>420</v>
      </c>
      <c r="H4" s="60" t="s">
        <v>459</v>
      </c>
    </row>
    <row r="5" spans="1:8" ht="20" x14ac:dyDescent="0.2">
      <c r="A5" s="82" t="s">
        <v>134</v>
      </c>
      <c r="B5" s="119" t="s">
        <v>9</v>
      </c>
      <c r="C5" s="85">
        <v>50</v>
      </c>
      <c r="D5" s="30">
        <v>79</v>
      </c>
      <c r="E5" s="235" t="s">
        <v>12</v>
      </c>
      <c r="F5" s="128" t="s">
        <v>626</v>
      </c>
      <c r="G5" s="94" t="s">
        <v>421</v>
      </c>
      <c r="H5" s="60" t="s">
        <v>459</v>
      </c>
    </row>
    <row r="6" spans="1:8" ht="57.75" customHeight="1" x14ac:dyDescent="0.2">
      <c r="A6" s="82" t="s">
        <v>135</v>
      </c>
      <c r="B6" s="119" t="s">
        <v>8</v>
      </c>
      <c r="C6" s="86"/>
      <c r="D6" s="30">
        <v>1274</v>
      </c>
      <c r="E6" s="236" t="s">
        <v>632</v>
      </c>
      <c r="F6" s="209" t="s">
        <v>672</v>
      </c>
      <c r="G6" s="97" t="s">
        <v>421</v>
      </c>
      <c r="H6" s="60" t="s">
        <v>459</v>
      </c>
    </row>
    <row r="7" spans="1:8" ht="20" x14ac:dyDescent="0.2">
      <c r="A7" s="82" t="s">
        <v>136</v>
      </c>
      <c r="B7" s="119" t="s">
        <v>8</v>
      </c>
      <c r="C7" s="83">
        <v>25</v>
      </c>
      <c r="D7" s="30">
        <v>14</v>
      </c>
      <c r="E7" s="84" t="s">
        <v>633</v>
      </c>
      <c r="F7" s="128" t="s">
        <v>631</v>
      </c>
      <c r="G7" s="94" t="s">
        <v>421</v>
      </c>
      <c r="H7" s="60" t="s">
        <v>459</v>
      </c>
    </row>
    <row r="8" spans="1:8" ht="20" x14ac:dyDescent="0.2">
      <c r="A8" s="82" t="s">
        <v>137</v>
      </c>
      <c r="B8" s="82">
        <v>0</v>
      </c>
      <c r="C8" s="83">
        <v>0</v>
      </c>
      <c r="D8" s="30">
        <v>92</v>
      </c>
      <c r="E8" s="84" t="s">
        <v>138</v>
      </c>
      <c r="F8" s="128" t="s">
        <v>626</v>
      </c>
      <c r="G8" s="94" t="s">
        <v>421</v>
      </c>
      <c r="H8" s="60" t="s">
        <v>459</v>
      </c>
    </row>
    <row r="9" spans="1:8" ht="31.5" customHeight="1" x14ac:dyDescent="0.2">
      <c r="A9" s="82" t="s">
        <v>139</v>
      </c>
      <c r="B9" s="119" t="s">
        <v>23</v>
      </c>
      <c r="C9" s="83">
        <v>50</v>
      </c>
      <c r="D9" s="30">
        <v>173</v>
      </c>
      <c r="E9" s="84" t="s">
        <v>634</v>
      </c>
      <c r="F9" s="128" t="s">
        <v>603</v>
      </c>
      <c r="G9" s="94" t="s">
        <v>421</v>
      </c>
      <c r="H9" s="60" t="s">
        <v>459</v>
      </c>
    </row>
    <row r="10" spans="1:8" ht="32.25" customHeight="1" x14ac:dyDescent="0.2">
      <c r="A10" s="82" t="s">
        <v>140</v>
      </c>
      <c r="B10" s="119" t="s">
        <v>8</v>
      </c>
      <c r="C10" s="83">
        <v>20</v>
      </c>
      <c r="D10" s="30">
        <f>0+288+24</f>
        <v>312</v>
      </c>
      <c r="E10" s="84" t="s">
        <v>9</v>
      </c>
      <c r="F10" s="128"/>
      <c r="G10" s="94" t="s">
        <v>422</v>
      </c>
      <c r="H10" s="60" t="s">
        <v>459</v>
      </c>
    </row>
    <row r="11" spans="1:8" x14ac:dyDescent="0.2">
      <c r="A11" s="87" t="s">
        <v>141</v>
      </c>
      <c r="B11" s="119" t="s">
        <v>9</v>
      </c>
      <c r="C11" s="41">
        <v>37</v>
      </c>
      <c r="D11" s="30">
        <v>100</v>
      </c>
      <c r="E11" s="84" t="s">
        <v>12</v>
      </c>
      <c r="F11" s="128" t="s">
        <v>626</v>
      </c>
      <c r="G11" s="94" t="s">
        <v>423</v>
      </c>
      <c r="H11" s="60" t="s">
        <v>459</v>
      </c>
    </row>
    <row r="12" spans="1:8" ht="20" x14ac:dyDescent="0.2">
      <c r="A12" s="82" t="s">
        <v>142</v>
      </c>
      <c r="B12" s="119" t="s">
        <v>9</v>
      </c>
      <c r="C12" s="83">
        <v>60</v>
      </c>
      <c r="D12" s="30">
        <v>306</v>
      </c>
      <c r="E12" s="84" t="s">
        <v>9</v>
      </c>
      <c r="F12" s="128" t="s">
        <v>602</v>
      </c>
      <c r="G12" s="94" t="s">
        <v>424</v>
      </c>
      <c r="H12" s="60" t="s">
        <v>459</v>
      </c>
    </row>
    <row r="13" spans="1:8" ht="20" x14ac:dyDescent="0.2">
      <c r="A13" s="87" t="s">
        <v>143</v>
      </c>
      <c r="B13" s="119" t="s">
        <v>8</v>
      </c>
      <c r="C13" s="83">
        <v>72</v>
      </c>
      <c r="D13" s="30">
        <v>629</v>
      </c>
      <c r="E13" s="84" t="s">
        <v>9</v>
      </c>
      <c r="F13" s="128" t="s">
        <v>603</v>
      </c>
      <c r="G13" s="94" t="s">
        <v>425</v>
      </c>
      <c r="H13" s="60" t="s">
        <v>459</v>
      </c>
    </row>
    <row r="14" spans="1:8" ht="20" x14ac:dyDescent="0.2">
      <c r="A14" s="87" t="s">
        <v>144</v>
      </c>
      <c r="B14" s="119" t="s">
        <v>8</v>
      </c>
      <c r="C14" s="83">
        <v>8</v>
      </c>
      <c r="D14" s="30">
        <f>1+168</f>
        <v>169</v>
      </c>
      <c r="E14" s="84" t="s">
        <v>9</v>
      </c>
      <c r="F14" s="128"/>
      <c r="G14" s="94" t="s">
        <v>426</v>
      </c>
      <c r="H14" s="60" t="s">
        <v>459</v>
      </c>
    </row>
    <row r="15" spans="1:8" ht="20" x14ac:dyDescent="0.2">
      <c r="A15" s="82" t="s">
        <v>145</v>
      </c>
      <c r="B15" s="119" t="s">
        <v>23</v>
      </c>
      <c r="C15" s="83">
        <v>120</v>
      </c>
      <c r="D15" s="30">
        <v>266</v>
      </c>
      <c r="E15" s="84" t="s">
        <v>12</v>
      </c>
      <c r="F15" s="128"/>
      <c r="G15" s="94" t="s">
        <v>427</v>
      </c>
      <c r="H15" s="60" t="s">
        <v>459</v>
      </c>
    </row>
    <row r="16" spans="1:8" ht="20" x14ac:dyDescent="0.2">
      <c r="A16" s="87" t="s">
        <v>146</v>
      </c>
      <c r="B16" s="119" t="s">
        <v>23</v>
      </c>
      <c r="C16" s="83">
        <v>31</v>
      </c>
      <c r="D16" s="30">
        <f>193</f>
        <v>193</v>
      </c>
      <c r="E16" s="84" t="s">
        <v>12</v>
      </c>
      <c r="F16" s="128" t="s">
        <v>600</v>
      </c>
      <c r="G16" s="94" t="s">
        <v>428</v>
      </c>
      <c r="H16" s="60" t="s">
        <v>459</v>
      </c>
    </row>
    <row r="17" spans="1:8" x14ac:dyDescent="0.2">
      <c r="A17" s="82" t="s">
        <v>147</v>
      </c>
      <c r="B17" s="119" t="s">
        <v>9</v>
      </c>
      <c r="C17" s="88">
        <v>16</v>
      </c>
      <c r="D17" s="30">
        <f>1+223</f>
        <v>224</v>
      </c>
      <c r="E17" s="63" t="s">
        <v>12</v>
      </c>
      <c r="F17" s="129" t="s">
        <v>641</v>
      </c>
      <c r="G17" s="94" t="s">
        <v>429</v>
      </c>
      <c r="H17" s="60" t="s">
        <v>459</v>
      </c>
    </row>
    <row r="18" spans="1:8" ht="20" x14ac:dyDescent="0.2">
      <c r="A18" s="82" t="s">
        <v>148</v>
      </c>
      <c r="B18" s="119" t="s">
        <v>9</v>
      </c>
      <c r="C18" s="83">
        <v>85</v>
      </c>
      <c r="D18" s="30">
        <f>1+1289+1</f>
        <v>1291</v>
      </c>
      <c r="E18" s="84" t="s">
        <v>9</v>
      </c>
      <c r="F18" s="128" t="s">
        <v>600</v>
      </c>
      <c r="G18" s="94" t="s">
        <v>430</v>
      </c>
      <c r="H18" s="60" t="s">
        <v>459</v>
      </c>
    </row>
    <row r="19" spans="1:8" ht="20" x14ac:dyDescent="0.2">
      <c r="A19" s="82" t="s">
        <v>149</v>
      </c>
      <c r="B19" s="119" t="s">
        <v>9</v>
      </c>
      <c r="C19" s="86">
        <v>29</v>
      </c>
      <c r="D19" s="30">
        <v>87</v>
      </c>
      <c r="E19" s="236" t="s">
        <v>12</v>
      </c>
      <c r="F19" s="130" t="s">
        <v>626</v>
      </c>
      <c r="G19" s="94" t="s">
        <v>431</v>
      </c>
      <c r="H19" s="60" t="s">
        <v>459</v>
      </c>
    </row>
    <row r="20" spans="1:8" ht="20" x14ac:dyDescent="0.2">
      <c r="A20" s="87" t="s">
        <v>150</v>
      </c>
      <c r="B20" s="119" t="s">
        <v>9</v>
      </c>
      <c r="C20" s="41">
        <v>31</v>
      </c>
      <c r="D20" s="30">
        <v>110</v>
      </c>
      <c r="E20" s="84" t="s">
        <v>12</v>
      </c>
      <c r="F20" s="128" t="s">
        <v>642</v>
      </c>
      <c r="G20" s="94" t="s">
        <v>432</v>
      </c>
      <c r="H20" s="60" t="s">
        <v>459</v>
      </c>
    </row>
    <row r="21" spans="1:8" s="91" customFormat="1" ht="20" x14ac:dyDescent="0.2">
      <c r="A21" s="82" t="s">
        <v>151</v>
      </c>
      <c r="B21" s="119" t="s">
        <v>9</v>
      </c>
      <c r="C21" s="41">
        <v>60</v>
      </c>
      <c r="D21" s="30">
        <v>742</v>
      </c>
      <c r="E21" s="236" t="s">
        <v>152</v>
      </c>
      <c r="F21" s="128" t="s">
        <v>626</v>
      </c>
      <c r="G21" s="94" t="s">
        <v>433</v>
      </c>
      <c r="H21" s="60" t="s">
        <v>459</v>
      </c>
    </row>
    <row r="22" spans="1:8" x14ac:dyDescent="0.2">
      <c r="A22" s="92" t="s">
        <v>153</v>
      </c>
      <c r="B22" s="119" t="s">
        <v>9</v>
      </c>
      <c r="C22" s="41"/>
      <c r="D22" s="30">
        <v>7</v>
      </c>
      <c r="E22" s="30" t="s">
        <v>12</v>
      </c>
      <c r="F22" s="128"/>
      <c r="G22" s="100"/>
      <c r="H22" s="60" t="s">
        <v>459</v>
      </c>
    </row>
    <row r="23" spans="1:8" ht="10.5" x14ac:dyDescent="0.25">
      <c r="A23" s="92"/>
      <c r="B23" s="120"/>
      <c r="C23" s="93">
        <f ca="1">SUM(C3:C23)</f>
        <v>0</v>
      </c>
      <c r="D23" s="261"/>
      <c r="E23" s="30"/>
      <c r="F23" s="128"/>
      <c r="G23" s="100"/>
      <c r="H23" s="60" t="s">
        <v>459</v>
      </c>
    </row>
    <row r="24" spans="1:8" s="81" customFormat="1" ht="15.5" x14ac:dyDescent="0.35">
      <c r="A24" s="438" t="s">
        <v>31</v>
      </c>
      <c r="B24" s="439"/>
      <c r="C24" s="439"/>
      <c r="D24" s="439"/>
      <c r="E24" s="439"/>
      <c r="F24" s="439"/>
      <c r="G24" s="439"/>
      <c r="H24" s="440"/>
    </row>
    <row r="25" spans="1:8" s="80" customFormat="1" ht="22" customHeight="1" x14ac:dyDescent="0.2">
      <c r="A25" s="94" t="s">
        <v>131</v>
      </c>
      <c r="B25" s="119" t="s">
        <v>9</v>
      </c>
      <c r="C25" s="95"/>
      <c r="D25" s="32">
        <v>0</v>
      </c>
      <c r="E25" s="32"/>
      <c r="F25" s="128" t="s">
        <v>674</v>
      </c>
      <c r="G25" s="83"/>
      <c r="H25" s="60" t="s">
        <v>459</v>
      </c>
    </row>
    <row r="26" spans="1:8" s="80" customFormat="1" ht="22" customHeight="1" x14ac:dyDescent="0.2">
      <c r="A26" s="94" t="s">
        <v>154</v>
      </c>
      <c r="B26" s="119" t="s">
        <v>9</v>
      </c>
      <c r="C26" s="95">
        <v>0</v>
      </c>
      <c r="D26" s="32">
        <v>113</v>
      </c>
      <c r="E26" s="32" t="s">
        <v>152</v>
      </c>
      <c r="F26" s="128" t="s">
        <v>674</v>
      </c>
      <c r="G26" s="83"/>
      <c r="H26" s="60" t="s">
        <v>459</v>
      </c>
    </row>
    <row r="27" spans="1:8" s="80" customFormat="1" ht="22" customHeight="1" x14ac:dyDescent="0.2">
      <c r="A27" s="94" t="s">
        <v>155</v>
      </c>
      <c r="B27" s="119" t="s">
        <v>9</v>
      </c>
      <c r="C27" s="95">
        <v>114</v>
      </c>
      <c r="D27" s="32">
        <v>0</v>
      </c>
      <c r="E27" s="32" t="s">
        <v>152</v>
      </c>
      <c r="F27" s="128" t="s">
        <v>674</v>
      </c>
      <c r="G27" s="83"/>
      <c r="H27" s="60" t="s">
        <v>459</v>
      </c>
    </row>
    <row r="28" spans="1:8" s="80" customFormat="1" ht="22" customHeight="1" x14ac:dyDescent="0.2">
      <c r="A28" s="94" t="s">
        <v>156</v>
      </c>
      <c r="B28" s="119" t="s">
        <v>9</v>
      </c>
      <c r="C28" s="95">
        <v>23</v>
      </c>
      <c r="D28" s="32">
        <v>0</v>
      </c>
      <c r="E28" s="32" t="s">
        <v>152</v>
      </c>
      <c r="F28" s="128" t="s">
        <v>674</v>
      </c>
      <c r="G28" s="83"/>
      <c r="H28" s="60" t="s">
        <v>459</v>
      </c>
    </row>
    <row r="29" spans="1:8" s="80" customFormat="1" ht="22" customHeight="1" x14ac:dyDescent="0.2">
      <c r="A29" s="94" t="s">
        <v>157</v>
      </c>
      <c r="B29" s="119" t="s">
        <v>9</v>
      </c>
      <c r="C29" s="95">
        <v>0</v>
      </c>
      <c r="D29" s="32">
        <f>0+126+3</f>
        <v>129</v>
      </c>
      <c r="E29" s="32" t="s">
        <v>152</v>
      </c>
      <c r="F29" s="128" t="s">
        <v>674</v>
      </c>
      <c r="G29" s="83"/>
      <c r="H29" s="60" t="s">
        <v>459</v>
      </c>
    </row>
    <row r="30" spans="1:8" s="80" customFormat="1" ht="22" customHeight="1" x14ac:dyDescent="0.2">
      <c r="A30" s="94" t="s">
        <v>158</v>
      </c>
      <c r="B30" s="119" t="s">
        <v>9</v>
      </c>
      <c r="C30" s="95">
        <v>59</v>
      </c>
      <c r="D30" s="32">
        <v>318</v>
      </c>
      <c r="E30" s="32" t="s">
        <v>152</v>
      </c>
      <c r="F30" s="128" t="s">
        <v>674</v>
      </c>
      <c r="G30" s="83"/>
      <c r="H30" s="60" t="s">
        <v>459</v>
      </c>
    </row>
    <row r="31" spans="1:8" s="80" customFormat="1" ht="22" customHeight="1" x14ac:dyDescent="0.2">
      <c r="A31" s="94" t="s">
        <v>159</v>
      </c>
      <c r="B31" s="119" t="s">
        <v>9</v>
      </c>
      <c r="C31" s="95">
        <v>0</v>
      </c>
      <c r="D31" s="32">
        <v>0</v>
      </c>
      <c r="E31" s="32" t="s">
        <v>152</v>
      </c>
      <c r="F31" s="128" t="s">
        <v>674</v>
      </c>
      <c r="G31" s="83"/>
      <c r="H31" s="60" t="s">
        <v>459</v>
      </c>
    </row>
    <row r="32" spans="1:8" s="80" customFormat="1" ht="22" customHeight="1" x14ac:dyDescent="0.2">
      <c r="A32" s="94" t="s">
        <v>160</v>
      </c>
      <c r="B32" s="119" t="s">
        <v>9</v>
      </c>
      <c r="C32" s="95">
        <v>10</v>
      </c>
      <c r="D32" s="32">
        <v>51</v>
      </c>
      <c r="E32" s="32" t="s">
        <v>152</v>
      </c>
      <c r="F32" s="128" t="s">
        <v>674</v>
      </c>
      <c r="G32" s="83"/>
      <c r="H32" s="60" t="s">
        <v>459</v>
      </c>
    </row>
    <row r="33" spans="1:8" s="80" customFormat="1" ht="22" customHeight="1" x14ac:dyDescent="0.2">
      <c r="A33" s="94" t="s">
        <v>161</v>
      </c>
      <c r="B33" s="119" t="s">
        <v>9</v>
      </c>
      <c r="C33" s="95">
        <v>118</v>
      </c>
      <c r="D33" s="32">
        <f>0+2096+1+1</f>
        <v>2098</v>
      </c>
      <c r="E33" s="32" t="s">
        <v>152</v>
      </c>
      <c r="F33" s="128" t="s">
        <v>674</v>
      </c>
      <c r="G33" s="83"/>
      <c r="H33" s="60" t="s">
        <v>459</v>
      </c>
    </row>
    <row r="34" spans="1:8" s="80" customFormat="1" ht="22" customHeight="1" x14ac:dyDescent="0.2">
      <c r="A34" s="94" t="s">
        <v>162</v>
      </c>
      <c r="B34" s="119" t="s">
        <v>9</v>
      </c>
      <c r="C34" s="95">
        <v>5</v>
      </c>
      <c r="D34" s="32">
        <v>253</v>
      </c>
      <c r="E34" s="32" t="s">
        <v>152</v>
      </c>
      <c r="F34" s="128" t="s">
        <v>674</v>
      </c>
      <c r="G34" s="83"/>
      <c r="H34" s="60" t="s">
        <v>459</v>
      </c>
    </row>
    <row r="35" spans="1:8" s="80" customFormat="1" ht="22" customHeight="1" x14ac:dyDescent="0.2">
      <c r="A35" s="94" t="s">
        <v>163</v>
      </c>
      <c r="B35" s="119" t="s">
        <v>9</v>
      </c>
      <c r="C35" s="95">
        <v>4</v>
      </c>
      <c r="D35" s="32">
        <f>0+10+24</f>
        <v>34</v>
      </c>
      <c r="E35" s="32" t="s">
        <v>152</v>
      </c>
      <c r="F35" s="128" t="s">
        <v>674</v>
      </c>
      <c r="G35" s="83"/>
      <c r="H35" s="60" t="s">
        <v>459</v>
      </c>
    </row>
    <row r="36" spans="1:8" s="80" customFormat="1" ht="22" customHeight="1" x14ac:dyDescent="0.2">
      <c r="A36" s="94" t="s">
        <v>164</v>
      </c>
      <c r="B36" s="119" t="s">
        <v>9</v>
      </c>
      <c r="C36" s="95">
        <v>10</v>
      </c>
      <c r="D36" s="32">
        <v>0</v>
      </c>
      <c r="E36" s="32" t="s">
        <v>152</v>
      </c>
      <c r="F36" s="128" t="s">
        <v>674</v>
      </c>
      <c r="G36" s="83"/>
      <c r="H36" s="60" t="s">
        <v>459</v>
      </c>
    </row>
    <row r="37" spans="1:8" s="80" customFormat="1" ht="22" customHeight="1" x14ac:dyDescent="0.2">
      <c r="A37" s="94" t="s">
        <v>165</v>
      </c>
      <c r="B37" s="119" t="s">
        <v>9</v>
      </c>
      <c r="C37" s="95">
        <v>300</v>
      </c>
      <c r="D37" s="32">
        <v>0</v>
      </c>
      <c r="E37" s="32" t="s">
        <v>152</v>
      </c>
      <c r="F37" s="128" t="s">
        <v>674</v>
      </c>
      <c r="G37" s="83"/>
      <c r="H37" s="60" t="s">
        <v>459</v>
      </c>
    </row>
    <row r="38" spans="1:8" s="80" customFormat="1" ht="22" customHeight="1" x14ac:dyDescent="0.2">
      <c r="A38" s="94" t="s">
        <v>166</v>
      </c>
      <c r="B38" s="119" t="s">
        <v>9</v>
      </c>
      <c r="C38" s="95">
        <v>42</v>
      </c>
      <c r="D38" s="32">
        <v>0</v>
      </c>
      <c r="E38" s="32" t="s">
        <v>152</v>
      </c>
      <c r="F38" s="128" t="s">
        <v>674</v>
      </c>
      <c r="G38" s="83"/>
      <c r="H38" s="60" t="s">
        <v>459</v>
      </c>
    </row>
    <row r="39" spans="1:8" s="80" customFormat="1" ht="22" customHeight="1" x14ac:dyDescent="0.2">
      <c r="A39" s="94" t="s">
        <v>167</v>
      </c>
      <c r="B39" s="119" t="s">
        <v>9</v>
      </c>
      <c r="C39" s="95">
        <v>0</v>
      </c>
      <c r="D39" s="32">
        <v>40</v>
      </c>
      <c r="E39" s="32" t="s">
        <v>152</v>
      </c>
      <c r="F39" s="128" t="s">
        <v>674</v>
      </c>
      <c r="G39" s="83"/>
      <c r="H39" s="60" t="s">
        <v>459</v>
      </c>
    </row>
    <row r="40" spans="1:8" s="80" customFormat="1" ht="22" customHeight="1" x14ac:dyDescent="0.25">
      <c r="A40" s="94"/>
      <c r="B40" s="121"/>
      <c r="C40" s="96">
        <f>SUM(C25:C39)</f>
        <v>685</v>
      </c>
      <c r="D40" s="237"/>
      <c r="E40" s="32"/>
      <c r="F40" s="128" t="s">
        <v>674</v>
      </c>
      <c r="G40" s="83"/>
      <c r="H40" s="60" t="s">
        <v>459</v>
      </c>
    </row>
    <row r="41" spans="1:8" s="80" customFormat="1" ht="22" customHeight="1" x14ac:dyDescent="0.35">
      <c r="A41" s="435" t="s">
        <v>168</v>
      </c>
      <c r="B41" s="436"/>
      <c r="C41" s="436"/>
      <c r="D41" s="436"/>
      <c r="E41" s="436"/>
      <c r="F41" s="436"/>
      <c r="G41" s="436"/>
      <c r="H41" s="437"/>
    </row>
    <row r="42" spans="1:8" s="81" customFormat="1" ht="22" customHeight="1" x14ac:dyDescent="0.25">
      <c r="A42" s="441" t="s">
        <v>31</v>
      </c>
      <c r="B42" s="442"/>
      <c r="C42" s="442"/>
      <c r="D42" s="442"/>
      <c r="E42" s="442"/>
      <c r="F42" s="442"/>
      <c r="G42" s="442"/>
      <c r="H42" s="443"/>
    </row>
    <row r="43" spans="1:8" s="80" customFormat="1" ht="22" customHeight="1" x14ac:dyDescent="0.2">
      <c r="A43" s="97" t="s">
        <v>98</v>
      </c>
      <c r="B43" s="122" t="s">
        <v>24</v>
      </c>
      <c r="C43" s="97" t="s">
        <v>24</v>
      </c>
      <c r="D43" s="32">
        <v>0</v>
      </c>
      <c r="E43" s="98" t="s">
        <v>24</v>
      </c>
      <c r="F43" s="131" t="s">
        <v>17</v>
      </c>
      <c r="G43" s="94" t="s">
        <v>434</v>
      </c>
      <c r="H43" s="60" t="s">
        <v>459</v>
      </c>
    </row>
    <row r="44" spans="1:8" s="80" customFormat="1" ht="22" customHeight="1" x14ac:dyDescent="0.2">
      <c r="A44" s="97" t="s">
        <v>53</v>
      </c>
      <c r="B44" s="122" t="s">
        <v>9</v>
      </c>
      <c r="C44" s="95">
        <v>43</v>
      </c>
      <c r="D44" s="32">
        <f>0+66+0</f>
        <v>66</v>
      </c>
      <c r="E44" s="32" t="s">
        <v>9</v>
      </c>
      <c r="F44" s="128" t="s">
        <v>635</v>
      </c>
      <c r="G44" s="94" t="s">
        <v>434</v>
      </c>
      <c r="H44" s="60" t="s">
        <v>459</v>
      </c>
    </row>
    <row r="45" spans="1:8" s="80" customFormat="1" ht="22" customHeight="1" x14ac:dyDescent="0.2">
      <c r="A45" s="97" t="s">
        <v>102</v>
      </c>
      <c r="B45" s="98" t="s">
        <v>169</v>
      </c>
      <c r="C45" s="240">
        <v>823</v>
      </c>
      <c r="D45" s="240">
        <f>0+1+1291</f>
        <v>1292</v>
      </c>
      <c r="E45" s="148" t="s">
        <v>170</v>
      </c>
      <c r="F45" s="241" t="s">
        <v>636</v>
      </c>
      <c r="G45" s="98" t="s">
        <v>435</v>
      </c>
      <c r="H45" s="239" t="s">
        <v>459</v>
      </c>
    </row>
    <row r="46" spans="1:8" s="80" customFormat="1" ht="22" customHeight="1" x14ac:dyDescent="0.2">
      <c r="A46" s="97" t="s">
        <v>58</v>
      </c>
      <c r="B46" s="122"/>
      <c r="C46" s="95">
        <v>0</v>
      </c>
      <c r="D46" s="32">
        <v>0</v>
      </c>
      <c r="E46" s="32" t="s">
        <v>9</v>
      </c>
      <c r="F46" s="128" t="s">
        <v>17</v>
      </c>
      <c r="G46" s="94" t="s">
        <v>436</v>
      </c>
      <c r="H46" s="60" t="s">
        <v>459</v>
      </c>
    </row>
    <row r="47" spans="1:8" s="80" customFormat="1" ht="22" customHeight="1" x14ac:dyDescent="0.2">
      <c r="A47" s="97" t="s">
        <v>106</v>
      </c>
      <c r="B47" s="122" t="s">
        <v>9</v>
      </c>
      <c r="C47" s="95">
        <v>30</v>
      </c>
      <c r="D47" s="32">
        <f>0+434+1</f>
        <v>435</v>
      </c>
      <c r="E47" s="32" t="s">
        <v>9</v>
      </c>
      <c r="F47" s="128" t="s">
        <v>602</v>
      </c>
      <c r="G47" s="94" t="s">
        <v>434</v>
      </c>
      <c r="H47" s="60" t="s">
        <v>459</v>
      </c>
    </row>
    <row r="48" spans="1:8" s="80" customFormat="1" ht="22" customHeight="1" x14ac:dyDescent="0.2">
      <c r="A48" s="97" t="s">
        <v>54</v>
      </c>
      <c r="B48" s="123" t="s">
        <v>9</v>
      </c>
      <c r="C48" s="100">
        <v>50</v>
      </c>
      <c r="D48" s="32">
        <f>0+319+0</f>
        <v>319</v>
      </c>
      <c r="E48" s="32" t="s">
        <v>9</v>
      </c>
      <c r="F48" s="128" t="s">
        <v>637</v>
      </c>
      <c r="G48" s="94" t="s">
        <v>437</v>
      </c>
      <c r="H48" s="60" t="s">
        <v>459</v>
      </c>
    </row>
    <row r="49" spans="1:8" s="80" customFormat="1" ht="22" customHeight="1" x14ac:dyDescent="0.2">
      <c r="A49" s="97" t="s">
        <v>171</v>
      </c>
      <c r="B49" s="123" t="s">
        <v>9</v>
      </c>
      <c r="C49" s="100">
        <v>5</v>
      </c>
      <c r="D49" s="32">
        <f>0+145+0</f>
        <v>145</v>
      </c>
      <c r="E49" s="99" t="s">
        <v>9</v>
      </c>
      <c r="F49" s="128" t="s">
        <v>638</v>
      </c>
      <c r="G49" s="94" t="s">
        <v>435</v>
      </c>
      <c r="H49" s="60" t="s">
        <v>459</v>
      </c>
    </row>
    <row r="50" spans="1:8" s="80" customFormat="1" ht="22" customHeight="1" x14ac:dyDescent="0.2">
      <c r="A50" s="97" t="s">
        <v>56</v>
      </c>
      <c r="B50" s="122" t="s">
        <v>9</v>
      </c>
      <c r="C50" s="95">
        <v>48</v>
      </c>
      <c r="D50" s="32">
        <f>0+185+0</f>
        <v>185</v>
      </c>
      <c r="E50" s="32" t="s">
        <v>9</v>
      </c>
      <c r="F50" s="128" t="s">
        <v>639</v>
      </c>
      <c r="G50" s="94" t="s">
        <v>438</v>
      </c>
      <c r="H50" s="60" t="s">
        <v>459</v>
      </c>
    </row>
    <row r="51" spans="1:8" s="80" customFormat="1" ht="22" customHeight="1" x14ac:dyDescent="0.2">
      <c r="A51" s="97" t="s">
        <v>172</v>
      </c>
      <c r="B51" s="122"/>
      <c r="C51" s="95">
        <v>0</v>
      </c>
      <c r="D51" s="32">
        <v>0</v>
      </c>
      <c r="E51" s="32" t="s">
        <v>17</v>
      </c>
      <c r="F51" s="128"/>
      <c r="G51" s="94" t="s">
        <v>439</v>
      </c>
      <c r="H51" s="60" t="s">
        <v>459</v>
      </c>
    </row>
    <row r="52" spans="1:8" s="80" customFormat="1" ht="22" customHeight="1" x14ac:dyDescent="0.2">
      <c r="A52" s="97" t="s">
        <v>107</v>
      </c>
      <c r="B52" s="123" t="s">
        <v>9</v>
      </c>
      <c r="C52" s="95">
        <v>762</v>
      </c>
      <c r="D52" s="32">
        <f>0+1126+2</f>
        <v>1128</v>
      </c>
      <c r="E52" s="32"/>
      <c r="F52" s="128" t="s">
        <v>640</v>
      </c>
      <c r="G52" s="94" t="s">
        <v>434</v>
      </c>
      <c r="H52" s="60" t="s">
        <v>459</v>
      </c>
    </row>
    <row r="53" spans="1:8" s="80" customFormat="1" ht="22" customHeight="1" x14ac:dyDescent="0.2">
      <c r="A53" s="70" t="s">
        <v>173</v>
      </c>
      <c r="B53" s="124" t="s">
        <v>9</v>
      </c>
      <c r="C53" s="95">
        <v>65</v>
      </c>
      <c r="D53" s="32">
        <v>0</v>
      </c>
      <c r="E53" s="32" t="s">
        <v>9</v>
      </c>
      <c r="F53" s="128" t="s">
        <v>17</v>
      </c>
      <c r="G53" s="70" t="s">
        <v>434</v>
      </c>
      <c r="H53" s="60" t="s">
        <v>459</v>
      </c>
    </row>
    <row r="54" spans="1:8" s="80" customFormat="1" ht="22" customHeight="1" x14ac:dyDescent="0.25">
      <c r="A54" s="70"/>
      <c r="B54" s="125"/>
      <c r="C54" s="101">
        <f ca="1">SUM(C54:C54)</f>
        <v>0</v>
      </c>
      <c r="D54" s="237"/>
      <c r="E54" s="237"/>
      <c r="F54" s="132"/>
      <c r="G54" s="132"/>
      <c r="H54" s="60" t="s">
        <v>459</v>
      </c>
    </row>
    <row r="55" spans="1:8" x14ac:dyDescent="0.2">
      <c r="F55" s="127"/>
    </row>
    <row r="56" spans="1:8" s="80" customFormat="1" x14ac:dyDescent="0.2">
      <c r="B56" s="126"/>
      <c r="D56" s="238"/>
      <c r="E56" s="238"/>
      <c r="F56" s="127"/>
      <c r="G56" s="127"/>
      <c r="H56" s="79"/>
    </row>
    <row r="57" spans="1:8" ht="17.25" customHeight="1" x14ac:dyDescent="0.25">
      <c r="D57" s="262">
        <f>SUM(D3:D56)</f>
        <v>14293</v>
      </c>
    </row>
  </sheetData>
  <mergeCells count="4">
    <mergeCell ref="A2:H2"/>
    <mergeCell ref="A24:H24"/>
    <mergeCell ref="A41:H41"/>
    <mergeCell ref="A42:H4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26"/>
  <sheetViews>
    <sheetView showGridLines="0" topLeftCell="A22" workbookViewId="0">
      <selection activeCell="F27" sqref="F27"/>
    </sheetView>
  </sheetViews>
  <sheetFormatPr defaultColWidth="7.26953125" defaultRowHeight="10.5" x14ac:dyDescent="0.25"/>
  <cols>
    <col min="1" max="1" width="15.26953125" style="1" bestFit="1" customWidth="1"/>
    <col min="2" max="2" width="12.1796875" style="1" customWidth="1"/>
    <col min="3" max="3" width="15.26953125" style="1" customWidth="1"/>
    <col min="4" max="4" width="11.81640625" style="51" customWidth="1"/>
    <col min="5" max="5" width="20.1796875" style="1" customWidth="1"/>
    <col min="6" max="6" width="23.1796875" style="51" customWidth="1"/>
    <col min="7" max="7" width="53" style="51" customWidth="1"/>
    <col min="8" max="8" width="33.26953125" style="49" customWidth="1"/>
    <col min="9" max="9" width="11.26953125" style="1" customWidth="1"/>
    <col min="10" max="16384" width="7.26953125" style="1"/>
  </cols>
  <sheetData>
    <row r="1" spans="1:8" ht="70" x14ac:dyDescent="0.25">
      <c r="A1" s="307" t="s">
        <v>0</v>
      </c>
      <c r="B1" s="308" t="s">
        <v>94</v>
      </c>
      <c r="C1" s="308" t="s">
        <v>2</v>
      </c>
      <c r="D1" s="309" t="s">
        <v>3</v>
      </c>
      <c r="E1" s="308" t="s">
        <v>4</v>
      </c>
      <c r="F1" s="313" t="s">
        <v>5</v>
      </c>
      <c r="G1" s="310" t="s">
        <v>355</v>
      </c>
      <c r="H1" s="314" t="s">
        <v>591</v>
      </c>
    </row>
    <row r="2" spans="1:8" ht="15" x14ac:dyDescent="0.3">
      <c r="A2" s="444" t="s">
        <v>247</v>
      </c>
      <c r="B2" s="445"/>
      <c r="C2" s="445"/>
      <c r="D2" s="445"/>
      <c r="E2" s="445"/>
      <c r="F2" s="445"/>
      <c r="G2" s="445"/>
      <c r="H2" s="446"/>
    </row>
    <row r="3" spans="1:8" ht="14" x14ac:dyDescent="0.3">
      <c r="A3" s="447" t="s">
        <v>248</v>
      </c>
      <c r="B3" s="448"/>
      <c r="C3" s="448"/>
      <c r="D3" s="448"/>
      <c r="E3" s="448"/>
      <c r="F3" s="448"/>
      <c r="G3" s="448"/>
      <c r="H3" s="449"/>
    </row>
    <row r="4" spans="1:8" ht="22" customHeight="1" x14ac:dyDescent="0.25">
      <c r="A4" s="200" t="s">
        <v>249</v>
      </c>
      <c r="B4" s="201" t="s">
        <v>9</v>
      </c>
      <c r="C4" s="201" t="s">
        <v>447</v>
      </c>
      <c r="D4" s="263">
        <v>1811</v>
      </c>
      <c r="E4" s="201" t="s">
        <v>595</v>
      </c>
      <c r="F4" s="202" t="s">
        <v>603</v>
      </c>
      <c r="G4" s="203" t="s">
        <v>362</v>
      </c>
      <c r="H4" s="204" t="s">
        <v>479</v>
      </c>
    </row>
    <row r="5" spans="1:8" ht="22" customHeight="1" x14ac:dyDescent="0.25">
      <c r="A5" s="200" t="s">
        <v>250</v>
      </c>
      <c r="B5" s="201" t="s">
        <v>12</v>
      </c>
      <c r="C5" s="201">
        <v>86</v>
      </c>
      <c r="D5" s="264">
        <v>227</v>
      </c>
      <c r="E5" s="201" t="s">
        <v>12</v>
      </c>
      <c r="F5" s="201"/>
      <c r="G5" s="203" t="s">
        <v>363</v>
      </c>
      <c r="H5" s="204" t="s">
        <v>479</v>
      </c>
    </row>
    <row r="6" spans="1:8" ht="22" customHeight="1" x14ac:dyDescent="0.25">
      <c r="A6" s="200" t="s">
        <v>251</v>
      </c>
      <c r="B6" s="201" t="s">
        <v>12</v>
      </c>
      <c r="C6" s="201" t="s">
        <v>626</v>
      </c>
      <c r="D6" s="263">
        <v>110</v>
      </c>
      <c r="E6" s="201" t="s">
        <v>684</v>
      </c>
      <c r="F6" s="203" t="s">
        <v>600</v>
      </c>
      <c r="G6" s="203" t="s">
        <v>364</v>
      </c>
      <c r="H6" s="204" t="s">
        <v>479</v>
      </c>
    </row>
    <row r="7" spans="1:8" ht="22" customHeight="1" x14ac:dyDescent="0.25">
      <c r="A7" s="200" t="s">
        <v>252</v>
      </c>
      <c r="B7" s="201"/>
      <c r="C7" s="201"/>
      <c r="D7" s="263">
        <v>383</v>
      </c>
      <c r="E7" s="201" t="s">
        <v>684</v>
      </c>
      <c r="F7" s="203" t="s">
        <v>600</v>
      </c>
      <c r="G7" s="203" t="s">
        <v>365</v>
      </c>
      <c r="H7" s="204" t="s">
        <v>479</v>
      </c>
    </row>
    <row r="8" spans="1:8" ht="22" customHeight="1" x14ac:dyDescent="0.25">
      <c r="A8" s="200" t="s">
        <v>253</v>
      </c>
      <c r="B8" s="201" t="s">
        <v>9</v>
      </c>
      <c r="C8" s="201">
        <v>40</v>
      </c>
      <c r="D8" s="263">
        <v>308</v>
      </c>
      <c r="E8" s="201" t="s">
        <v>12</v>
      </c>
      <c r="F8" s="203" t="s">
        <v>600</v>
      </c>
      <c r="G8" s="203" t="s">
        <v>366</v>
      </c>
      <c r="H8" s="204" t="s">
        <v>479</v>
      </c>
    </row>
    <row r="9" spans="1:8" ht="22" customHeight="1" x14ac:dyDescent="0.25">
      <c r="A9" s="200" t="s">
        <v>254</v>
      </c>
      <c r="B9" s="201"/>
      <c r="C9" s="201"/>
      <c r="D9" s="263"/>
      <c r="E9" s="201"/>
      <c r="F9" s="203" t="s">
        <v>600</v>
      </c>
      <c r="G9" s="203" t="s">
        <v>365</v>
      </c>
      <c r="H9" s="204" t="s">
        <v>479</v>
      </c>
    </row>
    <row r="10" spans="1:8" ht="22" customHeight="1" x14ac:dyDescent="0.25">
      <c r="A10" s="200" t="s">
        <v>255</v>
      </c>
      <c r="B10" s="201"/>
      <c r="C10" s="201"/>
      <c r="D10" s="263">
        <v>367</v>
      </c>
      <c r="E10" s="201" t="s">
        <v>684</v>
      </c>
      <c r="F10" s="203" t="s">
        <v>600</v>
      </c>
      <c r="G10" s="203" t="s">
        <v>367</v>
      </c>
      <c r="H10" s="204" t="s">
        <v>479</v>
      </c>
    </row>
    <row r="11" spans="1:8" ht="22" customHeight="1" x14ac:dyDescent="0.25">
      <c r="A11" s="200" t="s">
        <v>256</v>
      </c>
      <c r="B11" s="201" t="s">
        <v>12</v>
      </c>
      <c r="C11" s="201" t="s">
        <v>626</v>
      </c>
      <c r="D11" s="263">
        <v>165</v>
      </c>
      <c r="E11" s="201"/>
      <c r="F11" s="203" t="s">
        <v>600</v>
      </c>
      <c r="G11" s="203" t="s">
        <v>368</v>
      </c>
      <c r="H11" s="204" t="s">
        <v>479</v>
      </c>
    </row>
    <row r="12" spans="1:8" ht="22" customHeight="1" x14ac:dyDescent="0.25">
      <c r="A12" s="200" t="s">
        <v>257</v>
      </c>
      <c r="B12" s="201"/>
      <c r="C12" s="201"/>
      <c r="D12" s="263">
        <v>63</v>
      </c>
      <c r="E12" s="201" t="s">
        <v>684</v>
      </c>
      <c r="F12" s="203" t="s">
        <v>600</v>
      </c>
      <c r="G12" s="203" t="s">
        <v>369</v>
      </c>
      <c r="H12" s="204" t="s">
        <v>479</v>
      </c>
    </row>
    <row r="13" spans="1:8" ht="22" customHeight="1" x14ac:dyDescent="0.25">
      <c r="A13" s="200" t="s">
        <v>258</v>
      </c>
      <c r="B13" s="201"/>
      <c r="C13" s="201"/>
      <c r="D13" s="263">
        <v>3337</v>
      </c>
      <c r="E13" s="201" t="s">
        <v>684</v>
      </c>
      <c r="F13" s="203" t="s">
        <v>600</v>
      </c>
      <c r="G13" s="203" t="s">
        <v>378</v>
      </c>
      <c r="H13" s="204" t="s">
        <v>479</v>
      </c>
    </row>
    <row r="14" spans="1:8" ht="22" customHeight="1" x14ac:dyDescent="0.25">
      <c r="A14" s="200" t="s">
        <v>259</v>
      </c>
      <c r="B14" s="201"/>
      <c r="C14" s="201"/>
      <c r="D14" s="263">
        <v>169</v>
      </c>
      <c r="E14" s="234" t="s">
        <v>684</v>
      </c>
      <c r="F14" s="203" t="s">
        <v>600</v>
      </c>
      <c r="G14" s="203" t="s">
        <v>371</v>
      </c>
      <c r="H14" s="204" t="s">
        <v>479</v>
      </c>
    </row>
    <row r="15" spans="1:8" ht="22" customHeight="1" x14ac:dyDescent="0.25">
      <c r="A15" s="200" t="s">
        <v>260</v>
      </c>
      <c r="B15" s="201"/>
      <c r="C15" s="201"/>
      <c r="D15" s="263">
        <v>730</v>
      </c>
      <c r="E15" s="234" t="s">
        <v>684</v>
      </c>
      <c r="F15" s="203" t="s">
        <v>600</v>
      </c>
      <c r="G15" s="203" t="s">
        <v>370</v>
      </c>
      <c r="H15" s="204" t="s">
        <v>479</v>
      </c>
    </row>
    <row r="16" spans="1:8" ht="22" customHeight="1" x14ac:dyDescent="0.25">
      <c r="A16" s="200" t="s">
        <v>261</v>
      </c>
      <c r="B16" s="201" t="s">
        <v>9</v>
      </c>
      <c r="C16" s="201">
        <v>50</v>
      </c>
      <c r="D16" s="263">
        <v>465</v>
      </c>
      <c r="E16" s="205" t="s">
        <v>684</v>
      </c>
      <c r="F16" s="203" t="s">
        <v>600</v>
      </c>
      <c r="G16" s="203" t="s">
        <v>377</v>
      </c>
      <c r="H16" s="204" t="s">
        <v>479</v>
      </c>
    </row>
    <row r="17" spans="1:8" ht="22" customHeight="1" x14ac:dyDescent="0.25">
      <c r="A17" s="200" t="s">
        <v>262</v>
      </c>
      <c r="B17" s="201"/>
      <c r="C17" s="201"/>
      <c r="D17" s="263">
        <v>269</v>
      </c>
      <c r="E17" s="205" t="s">
        <v>684</v>
      </c>
      <c r="F17" s="203" t="s">
        <v>600</v>
      </c>
      <c r="G17" s="201" t="s">
        <v>379</v>
      </c>
      <c r="H17" s="204" t="s">
        <v>479</v>
      </c>
    </row>
    <row r="18" spans="1:8" ht="22" customHeight="1" x14ac:dyDescent="0.25">
      <c r="A18" s="200" t="s">
        <v>263</v>
      </c>
      <c r="B18" s="206" t="s">
        <v>12</v>
      </c>
      <c r="C18" s="201" t="s">
        <v>630</v>
      </c>
      <c r="D18" s="263">
        <v>135</v>
      </c>
      <c r="E18" s="234" t="s">
        <v>684</v>
      </c>
      <c r="F18" s="203" t="s">
        <v>600</v>
      </c>
      <c r="G18" s="201" t="s">
        <v>380</v>
      </c>
      <c r="H18" s="204" t="s">
        <v>479</v>
      </c>
    </row>
    <row r="19" spans="1:8" ht="22" customHeight="1" x14ac:dyDescent="0.25">
      <c r="A19" s="200" t="s">
        <v>264</v>
      </c>
      <c r="B19" s="201"/>
      <c r="C19" s="201"/>
      <c r="D19" s="263">
        <v>418</v>
      </c>
      <c r="E19" s="234" t="s">
        <v>684</v>
      </c>
      <c r="F19" s="203" t="s">
        <v>600</v>
      </c>
      <c r="G19" s="203" t="s">
        <v>373</v>
      </c>
      <c r="H19" s="204" t="s">
        <v>479</v>
      </c>
    </row>
    <row r="20" spans="1:8" ht="22" customHeight="1" x14ac:dyDescent="0.25">
      <c r="A20" s="200" t="s">
        <v>265</v>
      </c>
      <c r="B20" s="201"/>
      <c r="C20" s="201"/>
      <c r="D20" s="263">
        <v>368</v>
      </c>
      <c r="E20" s="234" t="s">
        <v>684</v>
      </c>
      <c r="F20" s="203" t="s">
        <v>600</v>
      </c>
      <c r="G20" s="203" t="s">
        <v>374</v>
      </c>
      <c r="H20" s="204" t="s">
        <v>479</v>
      </c>
    </row>
    <row r="21" spans="1:8" ht="22" customHeight="1" x14ac:dyDescent="0.25">
      <c r="A21" s="200" t="s">
        <v>266</v>
      </c>
      <c r="B21" s="201"/>
      <c r="C21" s="201"/>
      <c r="D21" s="263">
        <v>513</v>
      </c>
      <c r="E21" s="234" t="s">
        <v>684</v>
      </c>
      <c r="F21" s="203" t="s">
        <v>600</v>
      </c>
      <c r="G21" s="203" t="s">
        <v>375</v>
      </c>
      <c r="H21" s="204" t="s">
        <v>479</v>
      </c>
    </row>
    <row r="22" spans="1:8" ht="22" customHeight="1" x14ac:dyDescent="0.25">
      <c r="A22" s="200" t="s">
        <v>267</v>
      </c>
      <c r="B22" s="201"/>
      <c r="C22" s="201"/>
      <c r="D22" s="263">
        <v>147</v>
      </c>
      <c r="E22" s="234" t="s">
        <v>684</v>
      </c>
      <c r="F22" s="203" t="s">
        <v>600</v>
      </c>
      <c r="G22" s="203" t="s">
        <v>376</v>
      </c>
      <c r="H22" s="204" t="s">
        <v>479</v>
      </c>
    </row>
    <row r="23" spans="1:8" ht="22" customHeight="1" x14ac:dyDescent="0.25">
      <c r="A23" s="200" t="s">
        <v>268</v>
      </c>
      <c r="B23" s="201"/>
      <c r="C23" s="201"/>
      <c r="D23" s="263" t="s">
        <v>686</v>
      </c>
      <c r="E23" s="234"/>
      <c r="F23" s="203" t="s">
        <v>600</v>
      </c>
      <c r="G23" s="203" t="s">
        <v>372</v>
      </c>
      <c r="H23" s="204" t="s">
        <v>479</v>
      </c>
    </row>
    <row r="24" spans="1:8" ht="22" customHeight="1" x14ac:dyDescent="0.25">
      <c r="A24" s="200" t="s">
        <v>269</v>
      </c>
      <c r="B24" s="201"/>
      <c r="C24" s="201"/>
      <c r="D24" s="263"/>
      <c r="E24" s="234"/>
      <c r="F24" s="203"/>
      <c r="G24" s="203"/>
      <c r="H24" s="204"/>
    </row>
    <row r="25" spans="1:8" ht="22" customHeight="1" x14ac:dyDescent="0.25">
      <c r="A25" s="207"/>
      <c r="B25" s="208"/>
      <c r="C25" s="208"/>
      <c r="D25" s="265"/>
      <c r="E25" s="208"/>
      <c r="F25" s="203"/>
      <c r="G25" s="203"/>
      <c r="H25" s="204"/>
    </row>
    <row r="26" spans="1:8" x14ac:dyDescent="0.25">
      <c r="D26" s="247">
        <f>SUM(D3:D25)</f>
        <v>9985</v>
      </c>
    </row>
  </sheetData>
  <mergeCells count="2">
    <mergeCell ref="A2:H2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4"/>
  <sheetViews>
    <sheetView showGridLines="0" workbookViewId="0">
      <selection activeCell="D1" sqref="D1"/>
    </sheetView>
  </sheetViews>
  <sheetFormatPr defaultColWidth="11.26953125" defaultRowHeight="10" x14ac:dyDescent="0.2"/>
  <cols>
    <col min="1" max="1" width="61.1796875" style="78" bestFit="1" customWidth="1"/>
    <col min="2" max="2" width="14.26953125" style="78" customWidth="1"/>
    <col min="3" max="3" width="13.7265625" style="91" customWidth="1"/>
    <col min="4" max="4" width="17.81640625" style="91" customWidth="1"/>
    <col min="5" max="5" width="16.1796875" style="91" customWidth="1"/>
    <col min="6" max="6" width="19.453125" style="89" customWidth="1"/>
    <col min="7" max="7" width="65.7265625" style="89" bestFit="1" customWidth="1"/>
    <col min="8" max="8" width="59.7265625" style="78" bestFit="1" customWidth="1"/>
    <col min="9" max="9" width="11.26953125" style="78"/>
    <col min="10" max="10" width="17" style="78" customWidth="1"/>
    <col min="11" max="16384" width="11.26953125" style="78"/>
  </cols>
  <sheetData>
    <row r="1" spans="1:8" s="80" customFormat="1" ht="72.75" customHeight="1" x14ac:dyDescent="0.2">
      <c r="A1" s="307" t="s">
        <v>129</v>
      </c>
      <c r="B1" s="308" t="s">
        <v>94</v>
      </c>
      <c r="C1" s="308" t="s">
        <v>950</v>
      </c>
      <c r="D1" s="309" t="s">
        <v>949</v>
      </c>
      <c r="E1" s="308" t="s">
        <v>4</v>
      </c>
      <c r="F1" s="313" t="s">
        <v>174</v>
      </c>
      <c r="G1" s="310" t="s">
        <v>355</v>
      </c>
      <c r="H1" s="314" t="s">
        <v>591</v>
      </c>
    </row>
    <row r="2" spans="1:8" s="81" customFormat="1" ht="36.75" customHeight="1" x14ac:dyDescent="0.35">
      <c r="A2" s="453" t="s">
        <v>175</v>
      </c>
      <c r="B2" s="454"/>
      <c r="C2" s="454"/>
      <c r="D2" s="454"/>
      <c r="E2" s="454"/>
      <c r="F2" s="454"/>
      <c r="G2" s="454"/>
      <c r="H2" s="455"/>
    </row>
    <row r="3" spans="1:8" s="81" customFormat="1" ht="22" customHeight="1" x14ac:dyDescent="0.3">
      <c r="A3" s="450" t="s">
        <v>176</v>
      </c>
      <c r="B3" s="451"/>
      <c r="C3" s="451"/>
      <c r="D3" s="451"/>
      <c r="E3" s="451"/>
      <c r="F3" s="451"/>
      <c r="G3" s="451"/>
      <c r="H3" s="452"/>
    </row>
    <row r="4" spans="1:8" ht="22" customHeight="1" x14ac:dyDescent="0.2">
      <c r="A4" s="82" t="s">
        <v>177</v>
      </c>
      <c r="B4" s="143" t="s">
        <v>9</v>
      </c>
      <c r="C4" s="30">
        <v>75</v>
      </c>
      <c r="D4" s="30">
        <v>336</v>
      </c>
      <c r="E4" s="30" t="s">
        <v>9</v>
      </c>
      <c r="F4" s="99" t="s">
        <v>606</v>
      </c>
      <c r="G4" s="53" t="s">
        <v>309</v>
      </c>
      <c r="H4" s="177" t="s">
        <v>584</v>
      </c>
    </row>
    <row r="5" spans="1:8" ht="22" customHeight="1" x14ac:dyDescent="0.2">
      <c r="A5" s="82" t="s">
        <v>178</v>
      </c>
      <c r="B5" s="143" t="s">
        <v>9</v>
      </c>
      <c r="C5" s="30">
        <v>0</v>
      </c>
      <c r="D5" s="30">
        <v>517</v>
      </c>
      <c r="E5" s="30" t="s">
        <v>12</v>
      </c>
      <c r="F5" s="99" t="s">
        <v>606</v>
      </c>
      <c r="G5" s="53" t="s">
        <v>310</v>
      </c>
      <c r="H5" s="177" t="s">
        <v>584</v>
      </c>
    </row>
    <row r="6" spans="1:8" ht="22" customHeight="1" x14ac:dyDescent="0.2">
      <c r="A6" s="82" t="s">
        <v>179</v>
      </c>
      <c r="B6" s="143" t="s">
        <v>9</v>
      </c>
      <c r="C6" s="30">
        <v>25</v>
      </c>
      <c r="D6" s="30">
        <v>461</v>
      </c>
      <c r="E6" s="30" t="s">
        <v>9</v>
      </c>
      <c r="F6" s="99" t="s">
        <v>606</v>
      </c>
      <c r="G6" s="53" t="s">
        <v>309</v>
      </c>
      <c r="H6" s="177" t="s">
        <v>584</v>
      </c>
    </row>
    <row r="7" spans="1:8" ht="22" customHeight="1" x14ac:dyDescent="0.2">
      <c r="A7" s="82" t="s">
        <v>180</v>
      </c>
      <c r="B7" s="143" t="s">
        <v>9</v>
      </c>
      <c r="C7" s="30">
        <v>60</v>
      </c>
      <c r="D7" s="30">
        <v>1077</v>
      </c>
      <c r="E7" s="30" t="s">
        <v>9</v>
      </c>
      <c r="F7" s="99" t="s">
        <v>606</v>
      </c>
      <c r="G7" s="53" t="s">
        <v>309</v>
      </c>
      <c r="H7" s="177" t="s">
        <v>584</v>
      </c>
    </row>
    <row r="8" spans="1:8" ht="22" customHeight="1" x14ac:dyDescent="0.2">
      <c r="A8" s="82" t="s">
        <v>181</v>
      </c>
      <c r="B8" s="143" t="s">
        <v>9</v>
      </c>
      <c r="C8" s="30">
        <v>30</v>
      </c>
      <c r="D8" s="30">
        <v>635</v>
      </c>
      <c r="E8" s="30" t="s">
        <v>9</v>
      </c>
      <c r="F8" s="99" t="s">
        <v>606</v>
      </c>
      <c r="G8" s="53" t="s">
        <v>309</v>
      </c>
      <c r="H8" s="177" t="s">
        <v>584</v>
      </c>
    </row>
    <row r="9" spans="1:8" ht="22" customHeight="1" x14ac:dyDescent="0.2">
      <c r="A9" s="82" t="s">
        <v>182</v>
      </c>
      <c r="B9" s="143" t="s">
        <v>9</v>
      </c>
      <c r="C9" s="30">
        <v>0</v>
      </c>
      <c r="D9" s="30">
        <v>650</v>
      </c>
      <c r="E9" s="30" t="s">
        <v>9</v>
      </c>
      <c r="F9" s="99" t="s">
        <v>606</v>
      </c>
      <c r="G9" s="53" t="s">
        <v>309</v>
      </c>
      <c r="H9" s="177" t="s">
        <v>584</v>
      </c>
    </row>
    <row r="10" spans="1:8" ht="22" customHeight="1" x14ac:dyDescent="0.2">
      <c r="A10" s="82" t="s">
        <v>183</v>
      </c>
      <c r="B10" s="143" t="s">
        <v>9</v>
      </c>
      <c r="C10" s="30">
        <v>20</v>
      </c>
      <c r="D10" s="30">
        <v>535</v>
      </c>
      <c r="E10" s="30" t="s">
        <v>9</v>
      </c>
      <c r="F10" s="99" t="s">
        <v>606</v>
      </c>
      <c r="G10" s="53" t="s">
        <v>311</v>
      </c>
      <c r="H10" s="177" t="s">
        <v>584</v>
      </c>
    </row>
    <row r="11" spans="1:8" ht="22" customHeight="1" x14ac:dyDescent="0.2">
      <c r="A11" s="82" t="s">
        <v>184</v>
      </c>
      <c r="B11" s="143" t="s">
        <v>9</v>
      </c>
      <c r="C11" s="32">
        <v>39</v>
      </c>
      <c r="D11" s="32">
        <v>403</v>
      </c>
      <c r="E11" s="30" t="s">
        <v>9</v>
      </c>
      <c r="F11" s="99" t="s">
        <v>606</v>
      </c>
      <c r="G11" s="53" t="s">
        <v>311</v>
      </c>
      <c r="H11" s="177" t="s">
        <v>584</v>
      </c>
    </row>
    <row r="12" spans="1:8" ht="22" customHeight="1" x14ac:dyDescent="0.2">
      <c r="A12" s="87" t="s">
        <v>185</v>
      </c>
      <c r="B12" s="143" t="s">
        <v>9</v>
      </c>
      <c r="C12" s="266">
        <v>30</v>
      </c>
      <c r="D12" s="266">
        <v>394</v>
      </c>
      <c r="E12" s="30" t="s">
        <v>9</v>
      </c>
      <c r="F12" s="99" t="s">
        <v>606</v>
      </c>
      <c r="G12" s="53" t="s">
        <v>311</v>
      </c>
      <c r="H12" s="177" t="s">
        <v>584</v>
      </c>
    </row>
    <row r="13" spans="1:8" ht="22" customHeight="1" x14ac:dyDescent="0.2">
      <c r="A13" s="82" t="s">
        <v>186</v>
      </c>
      <c r="B13" s="143" t="s">
        <v>44</v>
      </c>
      <c r="C13" s="30" t="s">
        <v>12</v>
      </c>
      <c r="D13" s="30">
        <v>848</v>
      </c>
      <c r="E13" s="30" t="s">
        <v>12</v>
      </c>
      <c r="F13" s="99" t="s">
        <v>606</v>
      </c>
      <c r="G13" s="99"/>
      <c r="H13" s="177" t="s">
        <v>584</v>
      </c>
    </row>
    <row r="14" spans="1:8" s="81" customFormat="1" ht="22" customHeight="1" x14ac:dyDescent="0.3">
      <c r="A14" s="450" t="s">
        <v>187</v>
      </c>
      <c r="B14" s="451"/>
      <c r="C14" s="451"/>
      <c r="D14" s="451"/>
      <c r="E14" s="451"/>
      <c r="F14" s="451"/>
      <c r="G14" s="451"/>
      <c r="H14" s="452"/>
    </row>
    <row r="15" spans="1:8" ht="22" customHeight="1" x14ac:dyDescent="0.2">
      <c r="A15" s="82" t="s">
        <v>188</v>
      </c>
      <c r="B15" s="143" t="s">
        <v>28</v>
      </c>
      <c r="C15" s="30">
        <v>80</v>
      </c>
      <c r="D15" s="30">
        <v>2790</v>
      </c>
      <c r="E15" s="30" t="s">
        <v>9</v>
      </c>
      <c r="F15" s="99" t="s">
        <v>606</v>
      </c>
      <c r="G15" s="144" t="s">
        <v>314</v>
      </c>
      <c r="H15" s="177" t="s">
        <v>584</v>
      </c>
    </row>
    <row r="16" spans="1:8" ht="22" customHeight="1" x14ac:dyDescent="0.2">
      <c r="A16" s="82" t="s">
        <v>189</v>
      </c>
      <c r="B16" s="143" t="s">
        <v>9</v>
      </c>
      <c r="C16" s="30">
        <v>21</v>
      </c>
      <c r="D16" s="30">
        <v>69</v>
      </c>
      <c r="E16" s="30" t="s">
        <v>9</v>
      </c>
      <c r="F16" s="99" t="s">
        <v>606</v>
      </c>
      <c r="G16" s="84" t="s">
        <v>473</v>
      </c>
      <c r="H16" s="177" t="s">
        <v>584</v>
      </c>
    </row>
    <row r="17" spans="1:10" ht="22" customHeight="1" x14ac:dyDescent="0.2">
      <c r="A17" s="82" t="s">
        <v>190</v>
      </c>
      <c r="B17" s="143" t="s">
        <v>9</v>
      </c>
      <c r="C17" s="30">
        <v>200</v>
      </c>
      <c r="D17" s="30">
        <v>2257</v>
      </c>
      <c r="E17" s="30" t="s">
        <v>9</v>
      </c>
      <c r="F17" s="99" t="s">
        <v>606</v>
      </c>
      <c r="G17" s="84" t="s">
        <v>474</v>
      </c>
      <c r="H17" s="177" t="s">
        <v>584</v>
      </c>
    </row>
    <row r="18" spans="1:10" ht="22" customHeight="1" x14ac:dyDescent="0.2">
      <c r="A18" s="82" t="s">
        <v>191</v>
      </c>
      <c r="B18" s="143" t="s">
        <v>9</v>
      </c>
      <c r="C18" s="30">
        <v>150</v>
      </c>
      <c r="D18" s="267">
        <v>3258</v>
      </c>
      <c r="E18" s="30" t="s">
        <v>9</v>
      </c>
      <c r="F18" s="99" t="s">
        <v>606</v>
      </c>
      <c r="G18" s="84" t="s">
        <v>475</v>
      </c>
      <c r="H18" s="177" t="s">
        <v>584</v>
      </c>
    </row>
    <row r="19" spans="1:10" ht="22" customHeight="1" x14ac:dyDescent="0.2">
      <c r="A19" s="82" t="s">
        <v>192</v>
      </c>
      <c r="B19" s="143" t="s">
        <v>9</v>
      </c>
      <c r="C19" s="30">
        <v>0</v>
      </c>
      <c r="D19" s="30">
        <v>407</v>
      </c>
      <c r="E19" s="30" t="s">
        <v>9</v>
      </c>
      <c r="F19" s="99" t="s">
        <v>606</v>
      </c>
      <c r="G19" s="84" t="s">
        <v>477</v>
      </c>
      <c r="H19" s="177" t="s">
        <v>584</v>
      </c>
    </row>
    <row r="20" spans="1:10" ht="22" customHeight="1" x14ac:dyDescent="0.2">
      <c r="A20" s="82" t="s">
        <v>193</v>
      </c>
      <c r="B20" s="143" t="s">
        <v>17</v>
      </c>
      <c r="C20" s="30">
        <v>0</v>
      </c>
      <c r="D20" s="30">
        <v>75</v>
      </c>
      <c r="E20" s="30" t="s">
        <v>9</v>
      </c>
      <c r="F20" s="99" t="s">
        <v>606</v>
      </c>
      <c r="G20" s="84" t="s">
        <v>476</v>
      </c>
      <c r="H20" s="177" t="s">
        <v>584</v>
      </c>
    </row>
    <row r="21" spans="1:10" ht="22" customHeight="1" x14ac:dyDescent="0.2">
      <c r="A21" s="82" t="s">
        <v>194</v>
      </c>
      <c r="B21" s="143" t="s">
        <v>9</v>
      </c>
      <c r="C21" s="30">
        <v>40</v>
      </c>
      <c r="D21" s="30">
        <v>918</v>
      </c>
      <c r="E21" s="30" t="s">
        <v>9</v>
      </c>
      <c r="F21" s="99" t="s">
        <v>606</v>
      </c>
      <c r="G21" s="99"/>
      <c r="H21" s="177" t="s">
        <v>584</v>
      </c>
    </row>
    <row r="22" spans="1:10" ht="22" customHeight="1" x14ac:dyDescent="0.2">
      <c r="A22" s="87" t="s">
        <v>195</v>
      </c>
      <c r="B22" s="143" t="s">
        <v>9</v>
      </c>
      <c r="C22" s="30">
        <v>42</v>
      </c>
      <c r="D22" s="30">
        <v>340</v>
      </c>
      <c r="E22" s="30" t="s">
        <v>12</v>
      </c>
      <c r="F22" s="99" t="s">
        <v>606</v>
      </c>
      <c r="G22" s="53" t="s">
        <v>319</v>
      </c>
      <c r="H22" s="177" t="s">
        <v>584</v>
      </c>
    </row>
    <row r="23" spans="1:10" ht="22" customHeight="1" x14ac:dyDescent="0.2">
      <c r="A23" s="82" t="s">
        <v>196</v>
      </c>
      <c r="B23" s="143" t="s">
        <v>9</v>
      </c>
      <c r="C23" s="30">
        <v>0</v>
      </c>
      <c r="D23" s="30">
        <v>0</v>
      </c>
      <c r="E23" s="30" t="s">
        <v>12</v>
      </c>
      <c r="F23" s="99" t="s">
        <v>606</v>
      </c>
      <c r="G23" s="53" t="s">
        <v>678</v>
      </c>
      <c r="H23" s="177" t="s">
        <v>584</v>
      </c>
    </row>
    <row r="24" spans="1:10" ht="22" customHeight="1" x14ac:dyDescent="0.2">
      <c r="A24" s="82" t="s">
        <v>197</v>
      </c>
      <c r="B24" s="143" t="s">
        <v>9</v>
      </c>
      <c r="C24" s="30">
        <v>140</v>
      </c>
      <c r="D24" s="30">
        <v>2459</v>
      </c>
      <c r="E24" s="30" t="s">
        <v>9</v>
      </c>
      <c r="F24" s="99" t="s">
        <v>606</v>
      </c>
      <c r="G24" s="99" t="s">
        <v>679</v>
      </c>
      <c r="H24" s="177" t="s">
        <v>584</v>
      </c>
      <c r="J24" s="129"/>
    </row>
    <row r="25" spans="1:10" s="81" customFormat="1" ht="22" customHeight="1" x14ac:dyDescent="0.25">
      <c r="A25" s="456" t="s">
        <v>198</v>
      </c>
      <c r="B25" s="457"/>
      <c r="C25" s="457"/>
      <c r="D25" s="457"/>
      <c r="E25" s="457"/>
      <c r="F25" s="457"/>
      <c r="G25" s="457"/>
      <c r="H25" s="458"/>
    </row>
    <row r="26" spans="1:10" ht="22" customHeight="1" x14ac:dyDescent="0.2">
      <c r="A26" s="82" t="s">
        <v>199</v>
      </c>
      <c r="B26" s="143" t="s">
        <v>9</v>
      </c>
      <c r="C26" s="30">
        <v>60</v>
      </c>
      <c r="D26" s="30">
        <v>1274</v>
      </c>
      <c r="E26" s="30" t="s">
        <v>9</v>
      </c>
      <c r="F26" s="99" t="s">
        <v>606</v>
      </c>
      <c r="G26" s="84" t="s">
        <v>313</v>
      </c>
      <c r="H26" s="177" t="s">
        <v>584</v>
      </c>
    </row>
    <row r="27" spans="1:10" ht="22" customHeight="1" x14ac:dyDescent="0.2">
      <c r="A27" s="82" t="s">
        <v>200</v>
      </c>
      <c r="B27" s="143" t="s">
        <v>9</v>
      </c>
      <c r="C27" s="30">
        <v>30</v>
      </c>
      <c r="D27" s="30">
        <v>250</v>
      </c>
      <c r="E27" s="30" t="s">
        <v>9</v>
      </c>
      <c r="F27" s="99" t="s">
        <v>606</v>
      </c>
      <c r="G27" s="84" t="s">
        <v>316</v>
      </c>
      <c r="H27" s="177" t="s">
        <v>584</v>
      </c>
    </row>
    <row r="28" spans="1:10" ht="22" customHeight="1" x14ac:dyDescent="0.2">
      <c r="A28" s="82" t="s">
        <v>201</v>
      </c>
      <c r="B28" s="143" t="s">
        <v>9</v>
      </c>
      <c r="C28" s="30">
        <v>60</v>
      </c>
      <c r="D28" s="30">
        <v>484</v>
      </c>
      <c r="E28" s="30" t="s">
        <v>9</v>
      </c>
      <c r="F28" s="99" t="s">
        <v>606</v>
      </c>
      <c r="G28" s="84" t="s">
        <v>315</v>
      </c>
      <c r="H28" s="177" t="s">
        <v>584</v>
      </c>
    </row>
    <row r="29" spans="1:10" ht="22" customHeight="1" x14ac:dyDescent="0.2">
      <c r="A29" s="82" t="s">
        <v>202</v>
      </c>
      <c r="B29" s="143" t="s">
        <v>9</v>
      </c>
      <c r="C29" s="30">
        <v>15</v>
      </c>
      <c r="D29" s="30">
        <v>351</v>
      </c>
      <c r="E29" s="30" t="s">
        <v>9</v>
      </c>
      <c r="F29" s="99" t="s">
        <v>606</v>
      </c>
      <c r="G29" s="84" t="s">
        <v>312</v>
      </c>
      <c r="H29" s="177" t="s">
        <v>584</v>
      </c>
    </row>
    <row r="30" spans="1:10" ht="22" customHeight="1" x14ac:dyDescent="0.2">
      <c r="A30" s="82" t="s">
        <v>203</v>
      </c>
      <c r="B30" s="143" t="s">
        <v>9</v>
      </c>
      <c r="C30" s="30">
        <v>20</v>
      </c>
      <c r="D30" s="30">
        <v>253</v>
      </c>
      <c r="E30" s="30" t="s">
        <v>9</v>
      </c>
      <c r="F30" s="99" t="s">
        <v>606</v>
      </c>
      <c r="G30" s="99" t="s">
        <v>680</v>
      </c>
      <c r="H30" s="177" t="s">
        <v>584</v>
      </c>
    </row>
    <row r="31" spans="1:10" ht="22" customHeight="1" x14ac:dyDescent="0.2">
      <c r="A31" s="82" t="s">
        <v>204</v>
      </c>
      <c r="B31" s="143" t="s">
        <v>9</v>
      </c>
      <c r="C31" s="30">
        <v>35</v>
      </c>
      <c r="D31" s="30">
        <v>209</v>
      </c>
      <c r="E31" s="30" t="s">
        <v>9</v>
      </c>
      <c r="F31" s="99" t="s">
        <v>606</v>
      </c>
      <c r="G31" s="53" t="s">
        <v>352</v>
      </c>
      <c r="H31" s="177" t="s">
        <v>584</v>
      </c>
    </row>
    <row r="32" spans="1:10" ht="22" customHeight="1" x14ac:dyDescent="0.2">
      <c r="A32" s="87" t="s">
        <v>205</v>
      </c>
      <c r="B32" s="143" t="s">
        <v>9</v>
      </c>
      <c r="C32" s="30">
        <v>20</v>
      </c>
      <c r="D32" s="30">
        <v>245</v>
      </c>
      <c r="E32" s="30" t="s">
        <v>9</v>
      </c>
      <c r="F32" s="99" t="s">
        <v>606</v>
      </c>
      <c r="G32" s="53" t="s">
        <v>354</v>
      </c>
      <c r="H32" s="177" t="s">
        <v>584</v>
      </c>
    </row>
    <row r="33" spans="1:8" ht="22" customHeight="1" x14ac:dyDescent="0.2">
      <c r="A33" s="82" t="s">
        <v>206</v>
      </c>
      <c r="B33" s="143" t="s">
        <v>9</v>
      </c>
      <c r="C33" s="30">
        <v>40</v>
      </c>
      <c r="D33" s="30">
        <v>224</v>
      </c>
      <c r="E33" s="30" t="s">
        <v>9</v>
      </c>
      <c r="F33" s="99" t="s">
        <v>606</v>
      </c>
      <c r="G33" s="7" t="s">
        <v>348</v>
      </c>
      <c r="H33" s="177" t="s">
        <v>584</v>
      </c>
    </row>
    <row r="34" spans="1:8" s="81" customFormat="1" ht="22" customHeight="1" x14ac:dyDescent="0.3">
      <c r="A34" s="450" t="s">
        <v>207</v>
      </c>
      <c r="B34" s="451"/>
      <c r="C34" s="451"/>
      <c r="D34" s="451"/>
      <c r="E34" s="451"/>
      <c r="F34" s="451"/>
      <c r="G34" s="451"/>
      <c r="H34" s="452"/>
    </row>
    <row r="35" spans="1:8" ht="22" customHeight="1" x14ac:dyDescent="0.2">
      <c r="A35" s="82" t="s">
        <v>208</v>
      </c>
      <c r="B35" s="232" t="s">
        <v>9</v>
      </c>
      <c r="C35" s="32">
        <v>2573</v>
      </c>
      <c r="D35" s="32">
        <v>77</v>
      </c>
      <c r="E35" s="32" t="s">
        <v>9</v>
      </c>
      <c r="F35" s="99" t="s">
        <v>606</v>
      </c>
      <c r="G35" s="98" t="s">
        <v>318</v>
      </c>
      <c r="H35" s="177" t="s">
        <v>584</v>
      </c>
    </row>
    <row r="36" spans="1:8" ht="22" customHeight="1" x14ac:dyDescent="0.2">
      <c r="A36" s="82" t="s">
        <v>209</v>
      </c>
      <c r="B36" s="232" t="s">
        <v>9</v>
      </c>
      <c r="C36" s="32">
        <v>514</v>
      </c>
      <c r="D36" s="32">
        <v>16</v>
      </c>
      <c r="E36" s="32" t="s">
        <v>9</v>
      </c>
      <c r="F36" s="99" t="s">
        <v>606</v>
      </c>
      <c r="G36" s="98" t="s">
        <v>317</v>
      </c>
      <c r="H36" s="177" t="s">
        <v>584</v>
      </c>
    </row>
    <row r="37" spans="1:8" ht="22" customHeight="1" x14ac:dyDescent="0.2">
      <c r="A37" s="82" t="s">
        <v>210</v>
      </c>
      <c r="B37" s="232" t="s">
        <v>9</v>
      </c>
      <c r="C37" s="32">
        <v>180</v>
      </c>
      <c r="D37" s="32">
        <v>0</v>
      </c>
      <c r="E37" s="32" t="s">
        <v>9</v>
      </c>
      <c r="F37" s="99" t="s">
        <v>606</v>
      </c>
      <c r="G37" s="99"/>
      <c r="H37" s="177" t="s">
        <v>584</v>
      </c>
    </row>
    <row r="38" spans="1:8" ht="22" customHeight="1" x14ac:dyDescent="0.2">
      <c r="A38" s="82" t="s">
        <v>211</v>
      </c>
      <c r="B38" s="232" t="s">
        <v>9</v>
      </c>
      <c r="C38" s="32">
        <v>544</v>
      </c>
      <c r="D38" s="32">
        <v>1</v>
      </c>
      <c r="E38" s="32" t="s">
        <v>9</v>
      </c>
      <c r="F38" s="99" t="s">
        <v>606</v>
      </c>
      <c r="G38" s="7" t="s">
        <v>330</v>
      </c>
      <c r="H38" s="177" t="s">
        <v>584</v>
      </c>
    </row>
    <row r="39" spans="1:8" ht="22" customHeight="1" x14ac:dyDescent="0.2">
      <c r="A39" s="82" t="s">
        <v>212</v>
      </c>
      <c r="B39" s="232" t="s">
        <v>9</v>
      </c>
      <c r="C39" s="32">
        <v>191</v>
      </c>
      <c r="D39" s="32">
        <v>35</v>
      </c>
      <c r="E39" s="32" t="s">
        <v>9</v>
      </c>
      <c r="F39" s="99" t="s">
        <v>606</v>
      </c>
      <c r="G39" s="53" t="s">
        <v>333</v>
      </c>
      <c r="H39" s="177" t="s">
        <v>584</v>
      </c>
    </row>
    <row r="40" spans="1:8" ht="22" customHeight="1" x14ac:dyDescent="0.2">
      <c r="A40" s="82" t="s">
        <v>213</v>
      </c>
      <c r="B40" s="232" t="s">
        <v>9</v>
      </c>
      <c r="C40" s="32">
        <v>219</v>
      </c>
      <c r="D40" s="32">
        <v>0</v>
      </c>
      <c r="E40" s="32" t="s">
        <v>9</v>
      </c>
      <c r="F40" s="99" t="s">
        <v>606</v>
      </c>
      <c r="G40" s="53" t="s">
        <v>332</v>
      </c>
      <c r="H40" s="177" t="s">
        <v>584</v>
      </c>
    </row>
    <row r="41" spans="1:8" ht="22" customHeight="1" x14ac:dyDescent="0.2">
      <c r="A41" s="87" t="s">
        <v>214</v>
      </c>
      <c r="B41" s="232" t="s">
        <v>9</v>
      </c>
      <c r="C41" s="32">
        <v>201</v>
      </c>
      <c r="D41" s="32">
        <v>13</v>
      </c>
      <c r="E41" s="32" t="s">
        <v>9</v>
      </c>
      <c r="F41" s="99" t="s">
        <v>606</v>
      </c>
      <c r="G41" s="53" t="s">
        <v>336</v>
      </c>
      <c r="H41" s="177" t="s">
        <v>584</v>
      </c>
    </row>
    <row r="42" spans="1:8" ht="22" customHeight="1" x14ac:dyDescent="0.2">
      <c r="A42" s="82" t="s">
        <v>215</v>
      </c>
      <c r="B42" s="232" t="s">
        <v>9</v>
      </c>
      <c r="C42" s="32">
        <v>159</v>
      </c>
      <c r="D42" s="32">
        <v>0</v>
      </c>
      <c r="E42" s="32" t="s">
        <v>9</v>
      </c>
      <c r="F42" s="99" t="s">
        <v>606</v>
      </c>
      <c r="G42" s="7" t="s">
        <v>341</v>
      </c>
      <c r="H42" s="177" t="s">
        <v>584</v>
      </c>
    </row>
    <row r="43" spans="1:8" ht="22" customHeight="1" x14ac:dyDescent="0.2">
      <c r="A43" s="82" t="s">
        <v>216</v>
      </c>
      <c r="B43" s="232" t="s">
        <v>9</v>
      </c>
      <c r="C43" s="32">
        <v>108</v>
      </c>
      <c r="D43" s="32">
        <v>1188</v>
      </c>
      <c r="E43" s="32" t="s">
        <v>9</v>
      </c>
      <c r="F43" s="99" t="s">
        <v>606</v>
      </c>
      <c r="G43" s="53" t="s">
        <v>321</v>
      </c>
      <c r="H43" s="177" t="s">
        <v>584</v>
      </c>
    </row>
    <row r="44" spans="1:8" ht="22" customHeight="1" x14ac:dyDescent="0.2">
      <c r="A44" s="82" t="s">
        <v>217</v>
      </c>
      <c r="B44" s="232" t="s">
        <v>9</v>
      </c>
      <c r="C44" s="32">
        <v>50</v>
      </c>
      <c r="D44" s="32">
        <v>555</v>
      </c>
      <c r="E44" s="32" t="s">
        <v>9</v>
      </c>
      <c r="F44" s="99" t="s">
        <v>606</v>
      </c>
      <c r="G44" s="53" t="s">
        <v>322</v>
      </c>
      <c r="H44" s="177" t="s">
        <v>584</v>
      </c>
    </row>
    <row r="45" spans="1:8" s="147" customFormat="1" ht="22" customHeight="1" x14ac:dyDescent="0.2">
      <c r="A45" s="97" t="s">
        <v>218</v>
      </c>
      <c r="B45" s="233" t="s">
        <v>9</v>
      </c>
      <c r="C45" s="240">
        <v>2071</v>
      </c>
      <c r="D45" s="240">
        <v>22781</v>
      </c>
      <c r="E45" s="240" t="s">
        <v>9</v>
      </c>
      <c r="F45" s="99" t="s">
        <v>606</v>
      </c>
      <c r="G45" s="53" t="s">
        <v>320</v>
      </c>
      <c r="H45" s="177" t="s">
        <v>584</v>
      </c>
    </row>
    <row r="46" spans="1:8" ht="22" customHeight="1" x14ac:dyDescent="0.2">
      <c r="A46" s="82" t="s">
        <v>219</v>
      </c>
      <c r="B46" s="232" t="s">
        <v>9</v>
      </c>
      <c r="C46" s="32">
        <v>179</v>
      </c>
      <c r="D46" s="32">
        <v>1969</v>
      </c>
      <c r="E46" s="32" t="s">
        <v>9</v>
      </c>
      <c r="F46" s="99" t="s">
        <v>606</v>
      </c>
      <c r="G46" s="99"/>
      <c r="H46" s="177" t="s">
        <v>584</v>
      </c>
    </row>
    <row r="47" spans="1:8" s="81" customFormat="1" ht="22" customHeight="1" x14ac:dyDescent="0.25">
      <c r="A47" s="456" t="s">
        <v>220</v>
      </c>
      <c r="B47" s="457"/>
      <c r="C47" s="457"/>
      <c r="D47" s="457"/>
      <c r="E47" s="457"/>
      <c r="F47" s="457"/>
      <c r="G47" s="457"/>
      <c r="H47" s="458"/>
    </row>
    <row r="48" spans="1:8" ht="22" customHeight="1" x14ac:dyDescent="0.2">
      <c r="A48" s="82" t="s">
        <v>221</v>
      </c>
      <c r="B48" s="143" t="s">
        <v>9</v>
      </c>
      <c r="C48" s="30">
        <v>180</v>
      </c>
      <c r="D48" s="30">
        <v>2109</v>
      </c>
      <c r="E48" s="30" t="s">
        <v>9</v>
      </c>
      <c r="F48" s="99" t="s">
        <v>606</v>
      </c>
      <c r="G48" s="7" t="s">
        <v>349</v>
      </c>
      <c r="H48" s="177" t="s">
        <v>584</v>
      </c>
    </row>
    <row r="49" spans="1:8" ht="22" customHeight="1" x14ac:dyDescent="0.2">
      <c r="A49" s="82" t="s">
        <v>222</v>
      </c>
      <c r="B49" s="143" t="s">
        <v>9</v>
      </c>
      <c r="C49" s="30">
        <v>120</v>
      </c>
      <c r="D49" s="30">
        <v>1354</v>
      </c>
      <c r="E49" s="30" t="s">
        <v>9</v>
      </c>
      <c r="F49" s="99" t="s">
        <v>606</v>
      </c>
      <c r="G49" s="53" t="s">
        <v>350</v>
      </c>
      <c r="H49" s="177" t="s">
        <v>584</v>
      </c>
    </row>
    <row r="50" spans="1:8" ht="22" customHeight="1" x14ac:dyDescent="0.2">
      <c r="A50" s="82" t="s">
        <v>223</v>
      </c>
      <c r="B50" s="143" t="s">
        <v>9</v>
      </c>
      <c r="C50" s="30">
        <v>100</v>
      </c>
      <c r="D50" s="30">
        <v>2062</v>
      </c>
      <c r="E50" s="30" t="s">
        <v>9</v>
      </c>
      <c r="F50" s="99" t="s">
        <v>606</v>
      </c>
      <c r="G50" s="144" t="s">
        <v>353</v>
      </c>
      <c r="H50" s="177" t="s">
        <v>584</v>
      </c>
    </row>
    <row r="51" spans="1:8" ht="22" customHeight="1" x14ac:dyDescent="0.2">
      <c r="A51" s="82" t="s">
        <v>224</v>
      </c>
      <c r="B51" s="143" t="s">
        <v>9</v>
      </c>
      <c r="C51" s="30">
        <v>10</v>
      </c>
      <c r="D51" s="30">
        <v>195</v>
      </c>
      <c r="E51" s="30" t="s">
        <v>9</v>
      </c>
      <c r="F51" s="99" t="s">
        <v>606</v>
      </c>
      <c r="G51" s="98" t="s">
        <v>347</v>
      </c>
      <c r="H51" s="177" t="s">
        <v>584</v>
      </c>
    </row>
    <row r="52" spans="1:8" ht="22" customHeight="1" x14ac:dyDescent="0.2">
      <c r="A52" s="82" t="s">
        <v>225</v>
      </c>
      <c r="B52" s="143" t="s">
        <v>9</v>
      </c>
      <c r="C52" s="30">
        <v>188</v>
      </c>
      <c r="D52" s="30">
        <v>573</v>
      </c>
      <c r="E52" s="30" t="s">
        <v>9</v>
      </c>
      <c r="F52" s="99" t="s">
        <v>606</v>
      </c>
      <c r="G52" s="53" t="s">
        <v>344</v>
      </c>
      <c r="H52" s="177" t="s">
        <v>584</v>
      </c>
    </row>
    <row r="53" spans="1:8" ht="22" customHeight="1" x14ac:dyDescent="0.2">
      <c r="A53" s="87" t="s">
        <v>226</v>
      </c>
      <c r="B53" s="143" t="s">
        <v>9</v>
      </c>
      <c r="C53" s="30">
        <v>90</v>
      </c>
      <c r="D53" s="30">
        <v>253</v>
      </c>
      <c r="E53" s="30" t="s">
        <v>9</v>
      </c>
      <c r="F53" s="99" t="s">
        <v>606</v>
      </c>
      <c r="G53" s="53" t="s">
        <v>343</v>
      </c>
      <c r="H53" s="177" t="s">
        <v>584</v>
      </c>
    </row>
    <row r="54" spans="1:8" ht="22" customHeight="1" x14ac:dyDescent="0.2">
      <c r="A54" s="82" t="s">
        <v>227</v>
      </c>
      <c r="B54" s="143" t="s">
        <v>9</v>
      </c>
      <c r="C54" s="30">
        <v>47</v>
      </c>
      <c r="D54" s="30">
        <v>144</v>
      </c>
      <c r="E54" s="30" t="s">
        <v>9</v>
      </c>
      <c r="F54" s="99" t="s">
        <v>606</v>
      </c>
      <c r="G54" s="53" t="s">
        <v>342</v>
      </c>
      <c r="H54" s="177" t="s">
        <v>584</v>
      </c>
    </row>
    <row r="55" spans="1:8" s="81" customFormat="1" ht="22" customHeight="1" x14ac:dyDescent="0.3">
      <c r="A55" s="450" t="s">
        <v>228</v>
      </c>
      <c r="B55" s="451"/>
      <c r="C55" s="451"/>
      <c r="D55" s="451"/>
      <c r="E55" s="451"/>
      <c r="F55" s="451"/>
      <c r="G55" s="451"/>
      <c r="H55" s="452"/>
    </row>
    <row r="56" spans="1:8" ht="22" customHeight="1" x14ac:dyDescent="0.2">
      <c r="A56" s="82" t="s">
        <v>229</v>
      </c>
      <c r="B56" s="143" t="s">
        <v>9</v>
      </c>
      <c r="C56" s="30">
        <v>120</v>
      </c>
      <c r="D56" s="30">
        <v>36</v>
      </c>
      <c r="E56" s="30" t="s">
        <v>9</v>
      </c>
      <c r="F56" s="99" t="s">
        <v>606</v>
      </c>
      <c r="G56" s="53" t="s">
        <v>345</v>
      </c>
      <c r="H56" s="177" t="s">
        <v>584</v>
      </c>
    </row>
    <row r="57" spans="1:8" ht="22" customHeight="1" x14ac:dyDescent="0.2">
      <c r="A57" s="82" t="s">
        <v>230</v>
      </c>
      <c r="B57" s="143" t="s">
        <v>9</v>
      </c>
      <c r="C57" s="30">
        <v>15</v>
      </c>
      <c r="D57" s="30">
        <v>290</v>
      </c>
      <c r="E57" s="30" t="s">
        <v>9</v>
      </c>
      <c r="F57" s="99" t="s">
        <v>606</v>
      </c>
      <c r="G57" s="53" t="s">
        <v>346</v>
      </c>
      <c r="H57" s="177" t="s">
        <v>584</v>
      </c>
    </row>
    <row r="58" spans="1:8" ht="22" customHeight="1" x14ac:dyDescent="0.2">
      <c r="A58" s="82" t="s">
        <v>231</v>
      </c>
      <c r="B58" s="143" t="s">
        <v>9</v>
      </c>
      <c r="C58" s="30">
        <v>49</v>
      </c>
      <c r="D58" s="30">
        <v>70</v>
      </c>
      <c r="E58" s="30" t="s">
        <v>9</v>
      </c>
      <c r="F58" s="99" t="s">
        <v>606</v>
      </c>
      <c r="G58" s="53" t="s">
        <v>351</v>
      </c>
      <c r="H58" s="177" t="s">
        <v>584</v>
      </c>
    </row>
    <row r="59" spans="1:8" s="147" customFormat="1" ht="22" customHeight="1" x14ac:dyDescent="0.2">
      <c r="A59" s="97" t="s">
        <v>232</v>
      </c>
      <c r="B59" s="146" t="s">
        <v>12</v>
      </c>
      <c r="C59" s="235">
        <v>0</v>
      </c>
      <c r="D59" s="235">
        <v>303</v>
      </c>
      <c r="E59" s="30" t="s">
        <v>9</v>
      </c>
      <c r="F59" s="99" t="s">
        <v>606</v>
      </c>
      <c r="G59" s="53" t="s">
        <v>338</v>
      </c>
      <c r="H59" s="177" t="s">
        <v>584</v>
      </c>
    </row>
    <row r="60" spans="1:8" ht="22" customHeight="1" x14ac:dyDescent="0.2">
      <c r="A60" s="87" t="s">
        <v>233</v>
      </c>
      <c r="B60" s="145" t="s">
        <v>9</v>
      </c>
      <c r="C60" s="30">
        <v>14</v>
      </c>
      <c r="D60" s="30">
        <v>323</v>
      </c>
      <c r="E60" s="30" t="s">
        <v>9</v>
      </c>
      <c r="F60" s="99" t="s">
        <v>606</v>
      </c>
      <c r="G60" s="7" t="s">
        <v>340</v>
      </c>
      <c r="H60" s="177" t="s">
        <v>584</v>
      </c>
    </row>
    <row r="61" spans="1:8" ht="22" customHeight="1" x14ac:dyDescent="0.2">
      <c r="A61" s="82" t="s">
        <v>234</v>
      </c>
      <c r="B61" s="145" t="s">
        <v>9</v>
      </c>
      <c r="C61" s="30">
        <v>41</v>
      </c>
      <c r="D61" s="30">
        <v>438</v>
      </c>
      <c r="E61" s="30" t="s">
        <v>9</v>
      </c>
      <c r="F61" s="99" t="s">
        <v>606</v>
      </c>
      <c r="G61" s="98" t="s">
        <v>339</v>
      </c>
      <c r="H61" s="177" t="s">
        <v>584</v>
      </c>
    </row>
    <row r="62" spans="1:8" s="81" customFormat="1" ht="22" customHeight="1" x14ac:dyDescent="0.3">
      <c r="A62" s="450" t="s">
        <v>235</v>
      </c>
      <c r="B62" s="451"/>
      <c r="C62" s="451"/>
      <c r="D62" s="451"/>
      <c r="E62" s="451"/>
      <c r="F62" s="451"/>
      <c r="G62" s="451"/>
      <c r="H62" s="452"/>
    </row>
    <row r="63" spans="1:8" ht="22" customHeight="1" x14ac:dyDescent="0.2">
      <c r="A63" s="82" t="s">
        <v>236</v>
      </c>
      <c r="B63" s="143" t="s">
        <v>9</v>
      </c>
      <c r="C63" s="30">
        <v>36</v>
      </c>
      <c r="D63" s="30">
        <v>1258</v>
      </c>
      <c r="E63" s="30" t="s">
        <v>9</v>
      </c>
      <c r="F63" s="99" t="s">
        <v>603</v>
      </c>
      <c r="G63" s="7" t="s">
        <v>324</v>
      </c>
      <c r="H63" s="177" t="s">
        <v>584</v>
      </c>
    </row>
    <row r="64" spans="1:8" ht="22" customHeight="1" x14ac:dyDescent="0.2">
      <c r="A64" s="82" t="s">
        <v>237</v>
      </c>
      <c r="B64" s="143" t="s">
        <v>28</v>
      </c>
      <c r="C64" s="30">
        <v>49</v>
      </c>
      <c r="D64" s="30">
        <v>394</v>
      </c>
      <c r="E64" s="30" t="s">
        <v>9</v>
      </c>
      <c r="F64" s="99" t="s">
        <v>603</v>
      </c>
      <c r="G64" s="7" t="s">
        <v>325</v>
      </c>
      <c r="H64" s="177" t="s">
        <v>584</v>
      </c>
    </row>
    <row r="65" spans="1:8" ht="22" customHeight="1" x14ac:dyDescent="0.2">
      <c r="A65" s="82" t="s">
        <v>238</v>
      </c>
      <c r="B65" s="143" t="s">
        <v>9</v>
      </c>
      <c r="C65" s="30">
        <v>17</v>
      </c>
      <c r="D65" s="30">
        <v>481</v>
      </c>
      <c r="E65" s="30" t="s">
        <v>12</v>
      </c>
      <c r="F65" s="99" t="s">
        <v>603</v>
      </c>
      <c r="G65" s="144" t="s">
        <v>327</v>
      </c>
      <c r="H65" s="177" t="s">
        <v>584</v>
      </c>
    </row>
    <row r="66" spans="1:8" ht="22" customHeight="1" x14ac:dyDescent="0.2">
      <c r="A66" s="82" t="s">
        <v>239</v>
      </c>
      <c r="B66" s="143" t="s">
        <v>9</v>
      </c>
      <c r="C66" s="30">
        <v>12</v>
      </c>
      <c r="D66" s="30">
        <v>475</v>
      </c>
      <c r="E66" s="30" t="s">
        <v>9</v>
      </c>
      <c r="F66" s="99" t="s">
        <v>603</v>
      </c>
      <c r="G66" s="53" t="s">
        <v>326</v>
      </c>
      <c r="H66" s="177" t="s">
        <v>584</v>
      </c>
    </row>
    <row r="67" spans="1:8" ht="22" customHeight="1" x14ac:dyDescent="0.2">
      <c r="A67" s="82" t="s">
        <v>240</v>
      </c>
      <c r="B67" s="143" t="s">
        <v>12</v>
      </c>
      <c r="C67" s="30">
        <v>50</v>
      </c>
      <c r="D67" s="30">
        <v>0</v>
      </c>
      <c r="E67" s="30" t="s">
        <v>12</v>
      </c>
      <c r="F67" s="99" t="s">
        <v>603</v>
      </c>
      <c r="G67" s="98" t="s">
        <v>323</v>
      </c>
      <c r="H67" s="177" t="s">
        <v>584</v>
      </c>
    </row>
    <row r="68" spans="1:8" ht="22" customHeight="1" x14ac:dyDescent="0.2">
      <c r="A68" s="87" t="s">
        <v>241</v>
      </c>
      <c r="B68" s="145" t="s">
        <v>9</v>
      </c>
      <c r="C68" s="30">
        <v>70</v>
      </c>
      <c r="D68" s="30">
        <v>1001</v>
      </c>
      <c r="E68" s="30" t="s">
        <v>9</v>
      </c>
      <c r="F68" s="99" t="s">
        <v>603</v>
      </c>
      <c r="G68" s="98" t="s">
        <v>328</v>
      </c>
      <c r="H68" s="177" t="s">
        <v>584</v>
      </c>
    </row>
    <row r="69" spans="1:8" ht="22" customHeight="1" x14ac:dyDescent="0.2">
      <c r="A69" s="82" t="s">
        <v>242</v>
      </c>
      <c r="B69" s="145" t="s">
        <v>9</v>
      </c>
      <c r="C69" s="30">
        <v>45</v>
      </c>
      <c r="D69" s="30">
        <v>429</v>
      </c>
      <c r="E69" s="30" t="s">
        <v>9</v>
      </c>
      <c r="F69" s="99" t="s">
        <v>603</v>
      </c>
      <c r="G69" s="53" t="s">
        <v>334</v>
      </c>
      <c r="H69" s="177" t="s">
        <v>584</v>
      </c>
    </row>
    <row r="70" spans="1:8" ht="22" customHeight="1" x14ac:dyDescent="0.2">
      <c r="A70" s="82" t="s">
        <v>243</v>
      </c>
      <c r="B70" s="145" t="s">
        <v>9</v>
      </c>
      <c r="C70" s="30">
        <v>54</v>
      </c>
      <c r="D70" s="30">
        <v>685</v>
      </c>
      <c r="E70" s="30" t="s">
        <v>9</v>
      </c>
      <c r="F70" s="99" t="s">
        <v>603</v>
      </c>
      <c r="G70" s="53" t="s">
        <v>335</v>
      </c>
      <c r="H70" s="177" t="s">
        <v>584</v>
      </c>
    </row>
    <row r="71" spans="1:8" ht="22" customHeight="1" x14ac:dyDescent="0.2">
      <c r="A71" s="82" t="s">
        <v>244</v>
      </c>
      <c r="B71" s="143" t="s">
        <v>12</v>
      </c>
      <c r="C71" s="30">
        <v>0</v>
      </c>
      <c r="D71" s="30">
        <v>250</v>
      </c>
      <c r="E71" s="30" t="s">
        <v>9</v>
      </c>
      <c r="F71" s="99" t="s">
        <v>603</v>
      </c>
      <c r="G71" s="7" t="s">
        <v>329</v>
      </c>
      <c r="H71" s="177" t="s">
        <v>584</v>
      </c>
    </row>
    <row r="72" spans="1:8" s="147" customFormat="1" ht="22" customHeight="1" x14ac:dyDescent="0.2">
      <c r="A72" s="97" t="s">
        <v>245</v>
      </c>
      <c r="B72" s="146" t="s">
        <v>9</v>
      </c>
      <c r="C72" s="235">
        <v>17</v>
      </c>
      <c r="D72" s="235">
        <v>176</v>
      </c>
      <c r="E72" s="235" t="s">
        <v>12</v>
      </c>
      <c r="F72" s="99" t="s">
        <v>603</v>
      </c>
      <c r="G72" s="53" t="s">
        <v>337</v>
      </c>
      <c r="H72" s="177" t="s">
        <v>584</v>
      </c>
    </row>
    <row r="73" spans="1:8" ht="22" customHeight="1" x14ac:dyDescent="0.2">
      <c r="A73" s="268" t="s">
        <v>246</v>
      </c>
      <c r="B73" s="269" t="s">
        <v>9</v>
      </c>
      <c r="C73" s="249">
        <v>20</v>
      </c>
      <c r="D73" s="249">
        <v>449</v>
      </c>
      <c r="E73" s="249" t="s">
        <v>9</v>
      </c>
      <c r="F73" s="99" t="s">
        <v>603</v>
      </c>
      <c r="G73" s="270" t="s">
        <v>331</v>
      </c>
      <c r="H73" s="271" t="s">
        <v>584</v>
      </c>
    </row>
    <row r="74" spans="1:8" ht="22" customHeight="1" x14ac:dyDescent="0.3">
      <c r="A74" s="295" t="s">
        <v>587</v>
      </c>
      <c r="B74" s="296"/>
      <c r="C74" s="297"/>
      <c r="D74" s="298">
        <f>SUM(D4:D73)</f>
        <v>62102</v>
      </c>
      <c r="E74" s="297"/>
      <c r="F74" s="299"/>
      <c r="G74" s="299"/>
      <c r="H74" s="296"/>
    </row>
  </sheetData>
  <mergeCells count="8">
    <mergeCell ref="A55:H55"/>
    <mergeCell ref="A62:H62"/>
    <mergeCell ref="A2:H2"/>
    <mergeCell ref="A3:H3"/>
    <mergeCell ref="A14:H14"/>
    <mergeCell ref="A25:H25"/>
    <mergeCell ref="A34:H34"/>
    <mergeCell ref="A47:H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BOXES PER PROVINCE</vt:lpstr>
      <vt:lpstr>Total Boxes Per Site</vt:lpstr>
      <vt:lpstr>Volumes Summ</vt:lpstr>
      <vt:lpstr>FS</vt:lpstr>
      <vt:lpstr>LMP</vt:lpstr>
      <vt:lpstr>EC</vt:lpstr>
      <vt:lpstr>WC</vt:lpstr>
      <vt:lpstr>MP</vt:lpstr>
      <vt:lpstr>KZN</vt:lpstr>
      <vt:lpstr>GP</vt:lpstr>
      <vt:lpstr>FCL</vt:lpstr>
      <vt:lpstr>NC</vt:lpstr>
      <vt:lpstr>NW</vt:lpstr>
      <vt:lpstr>Storage Cost Costing</vt:lpstr>
      <vt:lpstr>Unit Costs</vt:lpstr>
      <vt:lpstr>Transport costs</vt:lpstr>
    </vt:vector>
  </TitlesOfParts>
  <Company>NICD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Andisa Madlingozi</dc:creator>
  <cp:lastModifiedBy>Manare Malekutu</cp:lastModifiedBy>
  <cp:lastPrinted>2025-01-30T08:54:22Z</cp:lastPrinted>
  <dcterms:created xsi:type="dcterms:W3CDTF">2021-08-10T11:52:40Z</dcterms:created>
  <dcterms:modified xsi:type="dcterms:W3CDTF">2025-02-07T12:20:31Z</dcterms:modified>
</cp:coreProperties>
</file>