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bogo.Molefe\Documents\RFB093-20-21 Placement of Chemistry Analyser for FS National Stat Lab including Service and Maintenance for a period of five (5) years\"/>
    </mc:Choice>
  </mc:AlternateContent>
  <bookViews>
    <workbookView xWindow="0" yWindow="0" windowWidth="19200" windowHeight="7056"/>
  </bookViews>
  <sheets>
    <sheet name="PLACEMENT" sheetId="1" r:id="rId1"/>
    <sheet name="Sheet2" sheetId="2" state="hidden" r:id="rId2"/>
  </sheets>
  <definedNames>
    <definedName name="_xlnm.Print_Area" localSheetId="0">PLACEMENT!$A$1:$U$78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2" l="1"/>
  <c r="R19" i="2"/>
  <c r="N16" i="2"/>
  <c r="N15" i="2"/>
  <c r="R14" i="2"/>
  <c r="R12" i="2"/>
  <c r="P11" i="2"/>
  <c r="O11" i="2"/>
  <c r="M11" i="2"/>
  <c r="M10" i="2"/>
  <c r="M8" i="2"/>
  <c r="N6" i="2"/>
  <c r="E28" i="2"/>
  <c r="E27" i="2"/>
  <c r="E26" i="2"/>
  <c r="E25" i="2"/>
  <c r="D28" i="2"/>
  <c r="D27" i="2"/>
  <c r="D26" i="2"/>
  <c r="D25" i="2"/>
  <c r="D24" i="2"/>
  <c r="C28" i="2"/>
  <c r="C27" i="2"/>
  <c r="C25" i="2"/>
  <c r="C26" i="2"/>
  <c r="C24" i="2"/>
  <c r="L22" i="2"/>
  <c r="L21" i="2"/>
  <c r="L20" i="2"/>
  <c r="L19" i="2"/>
  <c r="J22" i="2"/>
  <c r="K22" i="2" s="1"/>
  <c r="J21" i="2"/>
  <c r="K21" i="2" s="1"/>
  <c r="J20" i="2"/>
  <c r="K20" i="2" s="1"/>
  <c r="J19" i="2"/>
  <c r="K19" i="2" s="1"/>
  <c r="L18" i="2"/>
  <c r="K18" i="2"/>
  <c r="J18" i="2"/>
  <c r="H22" i="2"/>
  <c r="H21" i="2"/>
  <c r="H20" i="2"/>
  <c r="H19" i="2"/>
  <c r="F22" i="2"/>
  <c r="F21" i="2"/>
  <c r="F20" i="2"/>
  <c r="F19" i="2"/>
  <c r="E18" i="2"/>
  <c r="B22" i="2"/>
  <c r="B21" i="2"/>
  <c r="B20" i="2"/>
  <c r="B19" i="2"/>
  <c r="D22" i="2"/>
  <c r="D20" i="2"/>
  <c r="D21" i="2"/>
  <c r="D19" i="2"/>
  <c r="E16" i="2"/>
  <c r="F16" i="2" s="1"/>
  <c r="D16" i="2"/>
  <c r="F14" i="2"/>
  <c r="E14" i="2"/>
  <c r="I11" i="2"/>
  <c r="G11" i="2"/>
  <c r="G10" i="2"/>
  <c r="I9" i="2"/>
  <c r="G9" i="2"/>
  <c r="E9" i="2"/>
  <c r="C5" i="2"/>
</calcChain>
</file>

<file path=xl/sharedStrings.xml><?xml version="1.0" encoding="utf-8"?>
<sst xmlns="http://schemas.openxmlformats.org/spreadsheetml/2006/main" count="205" uniqueCount="56">
  <si>
    <t>Year 2</t>
  </si>
  <si>
    <t>Year 3</t>
  </si>
  <si>
    <t>Placement Fee</t>
  </si>
  <si>
    <t>Insurance</t>
  </si>
  <si>
    <t>Item</t>
  </si>
  <si>
    <t>Cost per Test</t>
  </si>
  <si>
    <t>Monthly Cost (Rand )</t>
  </si>
  <si>
    <t>Test Consumables</t>
  </si>
  <si>
    <t>Controls</t>
  </si>
  <si>
    <t>Calibration</t>
  </si>
  <si>
    <t>Total Price (VAT Incl.)</t>
  </si>
  <si>
    <t>PLACEMENT FEE</t>
  </si>
  <si>
    <t xml:space="preserve">Quantity </t>
  </si>
  <si>
    <t xml:space="preserve">Monthly Cost in Year 1 </t>
  </si>
  <si>
    <t>(VAT Excl.)</t>
  </si>
  <si>
    <t xml:space="preserve">Annual Cost </t>
  </si>
  <si>
    <t xml:space="preserve">Year 1 </t>
  </si>
  <si>
    <t xml:space="preserve">Monthly Cost in Year 2 </t>
  </si>
  <si>
    <t xml:space="preserve">Monthly Cost in Year 3 </t>
  </si>
  <si>
    <t xml:space="preserve"> (VAT    Excl.)</t>
  </si>
  <si>
    <t xml:space="preserve">Monthly Cost in Year 4 </t>
  </si>
  <si>
    <t>Year 4</t>
  </si>
  <si>
    <t xml:space="preserve">Monthly Cost in Year 5 </t>
  </si>
  <si>
    <t>Year 5</t>
  </si>
  <si>
    <t xml:space="preserve">Total Annual Cost Year 1 to 5 </t>
  </si>
  <si>
    <t>R</t>
  </si>
  <si>
    <t>Kit/Reagents</t>
  </si>
  <si>
    <t>Service and Maintenance Costs</t>
  </si>
  <si>
    <t xml:space="preserve">Consumables Needed During Preventative Maintenance </t>
  </si>
  <si>
    <t>Subtotal (VAT Excl.)</t>
  </si>
  <si>
    <t>VAT (15%)</t>
  </si>
  <si>
    <t>GRAND TOTAL BID PRICE</t>
  </si>
  <si>
    <t>Please indicate the summary cost per test for the following items: -</t>
  </si>
  <si>
    <t>Training</t>
  </si>
  <si>
    <t>Description</t>
  </si>
  <si>
    <t>Total cost Vat Excl</t>
  </si>
  <si>
    <t>Total cost Vat Incl</t>
  </si>
  <si>
    <t>Please any additional comments in the box below to further clarify any details about the all-in cost per test for your assay: -</t>
  </si>
  <si>
    <t>List content of reagent kit for consumables (is column for analysis included as consumables in reagent kit)</t>
  </si>
  <si>
    <t>Please provide a detailed bill of materials for the assays included in the proposal specifications per NHLS laboratory:</t>
  </si>
  <si>
    <t>Test</t>
  </si>
  <si>
    <t>Test Volumes per month</t>
  </si>
  <si>
    <t>Test per kit</t>
  </si>
  <si>
    <t xml:space="preserve">Unit Cost </t>
  </si>
  <si>
    <t xml:space="preserve">Cost per billable </t>
  </si>
  <si>
    <r>
      <t xml:space="preserve">Bidders </t>
    </r>
    <r>
      <rPr>
        <b/>
        <i/>
        <sz val="10"/>
        <color rgb="FF000000"/>
        <rFont val="Calibri"/>
        <family val="2"/>
      </rPr>
      <t xml:space="preserve">must </t>
    </r>
    <r>
      <rPr>
        <b/>
        <sz val="10"/>
        <color rgb="FF000000"/>
        <rFont val="Calibri"/>
        <family val="2"/>
      </rPr>
      <t>provide the NHLS with costing information for a 5 years’ contract duration.  The bid price quoted must be inclusive as per the scope of work.</t>
    </r>
  </si>
  <si>
    <t>Note:</t>
  </si>
  <si>
    <t>a)Bidder must complete the pricing as per tables below.</t>
  </si>
  <si>
    <t>Costing Table: Costs for Small Lab: National Stat Lab</t>
  </si>
  <si>
    <t xml:space="preserve">Please indicate the costs related to placing and servicing of the instrument: Ensure that this cost is included in the total bid price, failure to include this cost will lead into bidder being disqualified.  </t>
  </si>
  <si>
    <t>Costs are to be provided in South African Rand.</t>
  </si>
  <si>
    <r>
      <t>Note:</t>
    </r>
    <r>
      <rPr>
        <sz val="10"/>
        <color theme="1"/>
        <rFont val="Calibri"/>
        <family val="2"/>
      </rPr>
      <t xml:space="preserve"> Cost per test includes all: calibrators, reagents, buffers, diluents/saline, QC material, cuvettes (disposable and non-disposable), sample cups, paediatric sample adapters /holders, pipette tips, ISEs), cost of initial assay verification processes and any other expenses that may be encountered).</t>
    </r>
  </si>
  <si>
    <t>d)Bidder to ensure that the Prices listed below are included on the Total Declared Price.</t>
  </si>
  <si>
    <t>e)Bidders who fail to price according to the costing template provided will be disqualified.</t>
  </si>
  <si>
    <t>c)Line Prices are all VAT EXCLUDING, and TOTAL PRICE is VAT INCLUSIVE.</t>
  </si>
  <si>
    <t>b)Prices must be provided in South African Rand 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</si>
</sst>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4C4C4C"/>
      <name val="Calibri"/>
      <family val="2"/>
    </font>
    <font>
      <sz val="10"/>
      <color rgb="FF4C4C4C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1" applyFont="1"/>
    <xf numFmtId="9" fontId="0" fillId="0" borderId="0" xfId="2" applyFont="1"/>
    <xf numFmtId="165" fontId="0" fillId="0" borderId="0" xfId="2" applyNumberFormat="1" applyFont="1"/>
    <xf numFmtId="10" fontId="0" fillId="0" borderId="0" xfId="0" applyNumberFormat="1"/>
    <xf numFmtId="0" fontId="4" fillId="0" borderId="0" xfId="0" applyFont="1" applyAlignment="1">
      <alignment vertical="center"/>
    </xf>
    <xf numFmtId="0" fontId="0" fillId="4" borderId="5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5" xfId="0" applyFill="1" applyBorder="1" applyAlignment="1">
      <alignment vertical="top" wrapText="1"/>
    </xf>
    <xf numFmtId="0" fontId="0" fillId="3" borderId="5" xfId="0" applyFill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justify" wrapText="1"/>
    </xf>
    <xf numFmtId="0" fontId="4" fillId="5" borderId="5" xfId="0" applyFont="1" applyFill="1" applyBorder="1" applyAlignment="1">
      <alignment horizontal="justify" wrapText="1"/>
    </xf>
    <xf numFmtId="0" fontId="4" fillId="6" borderId="3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justify" wrapText="1"/>
    </xf>
    <xf numFmtId="0" fontId="0" fillId="6" borderId="5" xfId="0" applyFill="1" applyBorder="1" applyAlignment="1">
      <alignment wrapText="1"/>
    </xf>
    <xf numFmtId="0" fontId="4" fillId="4" borderId="3" xfId="0" applyFont="1" applyFill="1" applyBorder="1" applyAlignment="1">
      <alignment horizontal="justify" wrapText="1"/>
    </xf>
    <xf numFmtId="0" fontId="4" fillId="4" borderId="7" xfId="0" applyFont="1" applyFill="1" applyBorder="1" applyAlignment="1">
      <alignment horizontal="justify" wrapText="1"/>
    </xf>
    <xf numFmtId="0" fontId="4" fillId="4" borderId="5" xfId="0" applyFont="1" applyFill="1" applyBorder="1" applyAlignment="1">
      <alignment horizontal="justify" wrapText="1"/>
    </xf>
    <xf numFmtId="0" fontId="6" fillId="0" borderId="5" xfId="0" applyFont="1" applyBorder="1" applyAlignment="1">
      <alignment vertical="center" wrapText="1"/>
    </xf>
    <xf numFmtId="0" fontId="4" fillId="5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justify" wrapText="1"/>
    </xf>
    <xf numFmtId="0" fontId="4" fillId="3" borderId="7" xfId="0" applyFont="1" applyFill="1" applyBorder="1" applyAlignment="1">
      <alignment horizontal="justify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7" borderId="2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3" borderId="4" xfId="0" applyFont="1" applyFill="1" applyBorder="1" applyAlignment="1">
      <alignment horizontal="justify"/>
    </xf>
    <xf numFmtId="0" fontId="4" fillId="4" borderId="2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2"/>
  <sheetViews>
    <sheetView tabSelected="1" topLeftCell="A13" zoomScaleNormal="100" workbookViewId="0">
      <selection activeCell="A13" sqref="A13:XFD13"/>
    </sheetView>
  </sheetViews>
  <sheetFormatPr defaultRowHeight="14.4" x14ac:dyDescent="0.3"/>
  <cols>
    <col min="1" max="1" width="25.44140625" customWidth="1"/>
    <col min="2" max="2" width="9.21875" customWidth="1"/>
    <col min="3" max="3" width="15.6640625" customWidth="1"/>
    <col min="4" max="4" width="14" customWidth="1"/>
    <col min="5" max="5" width="13.77734375" customWidth="1"/>
    <col min="6" max="6" width="13.5546875" customWidth="1"/>
    <col min="7" max="7" width="14.77734375" customWidth="1"/>
    <col min="8" max="8" width="12.5546875" bestFit="1" customWidth="1"/>
    <col min="9" max="9" width="12.88671875" customWidth="1"/>
    <col min="10" max="10" width="10.6640625" customWidth="1"/>
    <col min="11" max="11" width="14.33203125" customWidth="1"/>
    <col min="12" max="12" width="13" customWidth="1"/>
    <col min="13" max="13" width="16" customWidth="1"/>
  </cols>
  <sheetData>
    <row r="2" spans="1:7" ht="26.4" customHeight="1" x14ac:dyDescent="0.3">
      <c r="A2" s="89" t="s">
        <v>45</v>
      </c>
      <c r="B2" s="89"/>
      <c r="C2" s="89"/>
      <c r="D2" s="89"/>
      <c r="E2" s="89"/>
      <c r="F2" s="89"/>
    </row>
    <row r="3" spans="1:7" x14ac:dyDescent="0.3">
      <c r="A3" s="43" t="s">
        <v>46</v>
      </c>
      <c r="B3" s="44"/>
      <c r="C3" s="44"/>
      <c r="D3" s="44"/>
      <c r="E3" s="44"/>
      <c r="F3" s="44"/>
      <c r="G3" s="44"/>
    </row>
    <row r="4" spans="1:7" x14ac:dyDescent="0.3">
      <c r="A4" s="43" t="s">
        <v>47</v>
      </c>
      <c r="B4" s="43"/>
      <c r="C4" s="44"/>
      <c r="D4" s="44"/>
      <c r="E4" s="44"/>
      <c r="F4" s="44"/>
      <c r="G4" s="44"/>
    </row>
    <row r="5" spans="1:7" x14ac:dyDescent="0.3">
      <c r="A5" s="43" t="s">
        <v>55</v>
      </c>
      <c r="B5" s="43"/>
      <c r="C5" s="44"/>
      <c r="D5" s="44"/>
      <c r="E5" s="44"/>
      <c r="F5" s="44"/>
      <c r="G5" s="44"/>
    </row>
    <row r="6" spans="1:7" x14ac:dyDescent="0.3">
      <c r="A6" s="43" t="s">
        <v>54</v>
      </c>
      <c r="B6" s="43"/>
      <c r="C6" s="44"/>
      <c r="D6" s="44"/>
      <c r="E6" s="44"/>
      <c r="F6" s="44"/>
      <c r="G6" s="44"/>
    </row>
    <row r="7" spans="1:7" x14ac:dyDescent="0.3">
      <c r="A7" s="88" t="s">
        <v>52</v>
      </c>
      <c r="B7" s="88"/>
      <c r="C7" s="88"/>
      <c r="D7" s="88"/>
      <c r="E7" s="88"/>
      <c r="F7" s="88"/>
      <c r="G7" s="44"/>
    </row>
    <row r="8" spans="1:7" x14ac:dyDescent="0.3">
      <c r="A8" s="88" t="s">
        <v>53</v>
      </c>
      <c r="B8" s="88"/>
      <c r="C8" s="88"/>
      <c r="D8" s="88"/>
      <c r="E8" s="88"/>
      <c r="F8" s="88"/>
      <c r="G8" s="88"/>
    </row>
    <row r="9" spans="1:7" x14ac:dyDescent="0.3">
      <c r="A9" s="46"/>
      <c r="B9" s="46"/>
      <c r="C9" s="46"/>
      <c r="D9" s="46"/>
      <c r="E9" s="46"/>
      <c r="F9" s="46"/>
      <c r="G9" s="46"/>
    </row>
    <row r="10" spans="1:7" x14ac:dyDescent="0.3">
      <c r="A10" s="2" t="s">
        <v>49</v>
      </c>
      <c r="B10" s="46"/>
      <c r="C10" s="46"/>
      <c r="D10" s="46"/>
      <c r="E10" s="46"/>
      <c r="F10" s="46"/>
      <c r="G10" s="46"/>
    </row>
    <row r="11" spans="1:7" x14ac:dyDescent="0.3">
      <c r="A11" s="2" t="s">
        <v>50</v>
      </c>
      <c r="B11" s="46"/>
      <c r="C11" s="46"/>
      <c r="D11" s="46"/>
      <c r="E11" s="46"/>
      <c r="F11" s="46"/>
      <c r="G11" s="46"/>
    </row>
    <row r="12" spans="1:7" x14ac:dyDescent="0.3">
      <c r="A12" s="2"/>
      <c r="B12" s="46"/>
      <c r="C12" s="46"/>
      <c r="D12" s="46"/>
      <c r="E12" s="46"/>
      <c r="F12" s="46"/>
      <c r="G12" s="46"/>
    </row>
    <row r="13" spans="1:7" s="96" customFormat="1" ht="14.4" customHeight="1" x14ac:dyDescent="0.3">
      <c r="A13" s="96" t="s">
        <v>51</v>
      </c>
    </row>
    <row r="14" spans="1:7" x14ac:dyDescent="0.3">
      <c r="A14" s="46"/>
      <c r="B14" s="46"/>
      <c r="C14" s="46"/>
      <c r="D14" s="46"/>
      <c r="E14" s="46"/>
      <c r="F14" s="46"/>
      <c r="G14" s="46"/>
    </row>
    <row r="15" spans="1:7" x14ac:dyDescent="0.3">
      <c r="A15" s="44"/>
      <c r="B15" s="44"/>
      <c r="C15" s="44"/>
      <c r="D15" s="44"/>
      <c r="E15" s="44"/>
      <c r="F15" s="44"/>
      <c r="G15" s="44"/>
    </row>
    <row r="16" spans="1:7" ht="15" thickBot="1" x14ac:dyDescent="0.35">
      <c r="A16" s="7" t="s">
        <v>48</v>
      </c>
    </row>
    <row r="17" spans="1:13" ht="33" customHeight="1" x14ac:dyDescent="0.3">
      <c r="A17" s="90" t="s">
        <v>11</v>
      </c>
      <c r="B17" s="93" t="s">
        <v>12</v>
      </c>
      <c r="C17" s="37" t="s">
        <v>13</v>
      </c>
      <c r="D17" s="32" t="s">
        <v>15</v>
      </c>
      <c r="E17" s="36" t="s">
        <v>17</v>
      </c>
      <c r="F17" s="36" t="s">
        <v>15</v>
      </c>
      <c r="G17" s="29" t="s">
        <v>18</v>
      </c>
      <c r="H17" s="29" t="s">
        <v>15</v>
      </c>
      <c r="I17" s="29" t="s">
        <v>20</v>
      </c>
      <c r="J17" s="38" t="s">
        <v>15</v>
      </c>
      <c r="K17" s="29" t="s">
        <v>22</v>
      </c>
      <c r="L17" s="38" t="s">
        <v>15</v>
      </c>
      <c r="M17" s="39" t="s">
        <v>24</v>
      </c>
    </row>
    <row r="18" spans="1:13" ht="10.8" customHeight="1" x14ac:dyDescent="0.3">
      <c r="A18" s="91"/>
      <c r="B18" s="94"/>
      <c r="C18" s="33" t="s">
        <v>14</v>
      </c>
      <c r="D18" s="33" t="s">
        <v>16</v>
      </c>
      <c r="E18" s="27" t="s">
        <v>14</v>
      </c>
      <c r="F18" s="27" t="s">
        <v>0</v>
      </c>
      <c r="G18" s="30" t="s">
        <v>19</v>
      </c>
      <c r="H18" s="30" t="s">
        <v>1</v>
      </c>
      <c r="I18" s="30" t="s">
        <v>14</v>
      </c>
      <c r="J18" s="30" t="s">
        <v>21</v>
      </c>
      <c r="K18" s="30" t="s">
        <v>14</v>
      </c>
      <c r="L18" s="30" t="s">
        <v>23</v>
      </c>
      <c r="M18" s="41" t="s">
        <v>14</v>
      </c>
    </row>
    <row r="19" spans="1:13" ht="13.8" customHeight="1" thickBot="1" x14ac:dyDescent="0.35">
      <c r="A19" s="92"/>
      <c r="B19" s="95"/>
      <c r="C19" s="8"/>
      <c r="D19" s="34" t="s">
        <v>14</v>
      </c>
      <c r="E19" s="9"/>
      <c r="F19" s="28" t="s">
        <v>14</v>
      </c>
      <c r="G19" s="10"/>
      <c r="H19" s="40" t="s">
        <v>14</v>
      </c>
      <c r="I19" s="31"/>
      <c r="J19" s="40" t="s">
        <v>14</v>
      </c>
      <c r="K19" s="11"/>
      <c r="L19" s="40" t="s">
        <v>14</v>
      </c>
      <c r="M19" s="12"/>
    </row>
    <row r="20" spans="1:13" x14ac:dyDescent="0.3">
      <c r="A20" s="75" t="s">
        <v>2</v>
      </c>
      <c r="B20" s="72">
        <v>1</v>
      </c>
      <c r="C20" s="47" t="s">
        <v>25</v>
      </c>
      <c r="D20" s="47" t="s">
        <v>25</v>
      </c>
      <c r="E20" s="47" t="s">
        <v>25</v>
      </c>
      <c r="F20" s="47" t="s">
        <v>25</v>
      </c>
      <c r="G20" s="47" t="s">
        <v>25</v>
      </c>
      <c r="H20" s="47" t="s">
        <v>25</v>
      </c>
      <c r="I20" s="47" t="s">
        <v>25</v>
      </c>
      <c r="J20" s="47" t="s">
        <v>25</v>
      </c>
      <c r="K20" s="47" t="s">
        <v>25</v>
      </c>
      <c r="L20" s="47" t="s">
        <v>25</v>
      </c>
      <c r="M20" s="49" t="s">
        <v>25</v>
      </c>
    </row>
    <row r="21" spans="1:13" ht="15" thickBot="1" x14ac:dyDescent="0.35">
      <c r="A21" s="76"/>
      <c r="B21" s="73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1"/>
    </row>
    <row r="22" spans="1:13" x14ac:dyDescent="0.3">
      <c r="A22" s="75" t="s">
        <v>26</v>
      </c>
      <c r="B22" s="73"/>
      <c r="C22" s="47" t="s">
        <v>25</v>
      </c>
      <c r="D22" s="47" t="s">
        <v>25</v>
      </c>
      <c r="E22" s="47" t="s">
        <v>25</v>
      </c>
      <c r="F22" s="47" t="s">
        <v>25</v>
      </c>
      <c r="G22" s="47" t="s">
        <v>25</v>
      </c>
      <c r="H22" s="47" t="s">
        <v>25</v>
      </c>
      <c r="I22" s="47" t="s">
        <v>25</v>
      </c>
      <c r="J22" s="47" t="s">
        <v>25</v>
      </c>
      <c r="K22" s="47" t="s">
        <v>25</v>
      </c>
      <c r="L22" s="47" t="s">
        <v>25</v>
      </c>
      <c r="M22" s="49" t="s">
        <v>25</v>
      </c>
    </row>
    <row r="23" spans="1:13" ht="15" thickBot="1" x14ac:dyDescent="0.35">
      <c r="A23" s="76"/>
      <c r="B23" s="73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51"/>
    </row>
    <row r="24" spans="1:13" ht="13.2" customHeight="1" x14ac:dyDescent="0.3">
      <c r="A24" s="85" t="s">
        <v>7</v>
      </c>
      <c r="B24" s="73"/>
      <c r="C24" s="47" t="s">
        <v>25</v>
      </c>
      <c r="D24" s="47" t="s">
        <v>25</v>
      </c>
      <c r="E24" s="47" t="s">
        <v>25</v>
      </c>
      <c r="F24" s="47" t="s">
        <v>25</v>
      </c>
      <c r="G24" s="47" t="s">
        <v>25</v>
      </c>
      <c r="H24" s="47" t="s">
        <v>25</v>
      </c>
      <c r="I24" s="47" t="s">
        <v>25</v>
      </c>
      <c r="J24" s="47" t="s">
        <v>25</v>
      </c>
      <c r="K24" s="47" t="s">
        <v>25</v>
      </c>
      <c r="L24" s="47" t="s">
        <v>25</v>
      </c>
      <c r="M24" s="49" t="s">
        <v>25</v>
      </c>
    </row>
    <row r="25" spans="1:13" ht="11.4" customHeight="1" x14ac:dyDescent="0.3">
      <c r="A25" s="86"/>
      <c r="B25" s="7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0"/>
    </row>
    <row r="26" spans="1:13" ht="11.4" customHeight="1" thickBot="1" x14ac:dyDescent="0.35">
      <c r="A26" s="87"/>
      <c r="B26" s="73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51"/>
    </row>
    <row r="27" spans="1:13" ht="12.6" customHeight="1" x14ac:dyDescent="0.3">
      <c r="A27" s="82" t="s">
        <v>8</v>
      </c>
      <c r="B27" s="73"/>
      <c r="C27" s="47" t="s">
        <v>25</v>
      </c>
      <c r="D27" s="47" t="s">
        <v>25</v>
      </c>
      <c r="E27" s="47" t="s">
        <v>25</v>
      </c>
      <c r="F27" s="47" t="s">
        <v>25</v>
      </c>
      <c r="G27" s="47" t="s">
        <v>25</v>
      </c>
      <c r="H27" s="47" t="s">
        <v>25</v>
      </c>
      <c r="I27" s="47" t="s">
        <v>25</v>
      </c>
      <c r="J27" s="47" t="s">
        <v>25</v>
      </c>
      <c r="K27" s="47" t="s">
        <v>25</v>
      </c>
      <c r="L27" s="47" t="s">
        <v>25</v>
      </c>
      <c r="M27" s="49" t="s">
        <v>25</v>
      </c>
    </row>
    <row r="28" spans="1:13" ht="12" customHeight="1" x14ac:dyDescent="0.3">
      <c r="A28" s="83"/>
      <c r="B28" s="7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0"/>
    </row>
    <row r="29" spans="1:13" ht="10.199999999999999" customHeight="1" x14ac:dyDescent="0.3">
      <c r="A29" s="83"/>
      <c r="B29" s="7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0"/>
    </row>
    <row r="30" spans="1:13" ht="10.199999999999999" customHeight="1" thickBot="1" x14ac:dyDescent="0.35">
      <c r="A30" s="84"/>
      <c r="B30" s="73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1"/>
    </row>
    <row r="31" spans="1:13" ht="35.4" customHeight="1" thickBot="1" x14ac:dyDescent="0.35">
      <c r="A31" s="42" t="s">
        <v>9</v>
      </c>
      <c r="B31" s="73"/>
      <c r="C31" s="13" t="s">
        <v>25</v>
      </c>
      <c r="D31" s="13" t="s">
        <v>25</v>
      </c>
      <c r="E31" s="13" t="s">
        <v>25</v>
      </c>
      <c r="F31" s="13" t="s">
        <v>25</v>
      </c>
      <c r="G31" s="13" t="s">
        <v>25</v>
      </c>
      <c r="H31" s="13" t="s">
        <v>25</v>
      </c>
      <c r="I31" s="13" t="s">
        <v>25</v>
      </c>
      <c r="J31" s="13" t="s">
        <v>25</v>
      </c>
      <c r="K31" s="13" t="s">
        <v>25</v>
      </c>
      <c r="L31" s="13" t="s">
        <v>25</v>
      </c>
      <c r="M31" s="15" t="s">
        <v>25</v>
      </c>
    </row>
    <row r="32" spans="1:13" ht="28.8" customHeight="1" thickBot="1" x14ac:dyDescent="0.35">
      <c r="A32" s="45" t="s">
        <v>27</v>
      </c>
      <c r="B32" s="73"/>
      <c r="C32" s="13" t="s">
        <v>25</v>
      </c>
      <c r="D32" s="13" t="s">
        <v>25</v>
      </c>
      <c r="E32" s="13" t="s">
        <v>25</v>
      </c>
      <c r="F32" s="13" t="s">
        <v>25</v>
      </c>
      <c r="G32" s="13" t="s">
        <v>25</v>
      </c>
      <c r="H32" s="13" t="s">
        <v>25</v>
      </c>
      <c r="I32" s="13" t="s">
        <v>25</v>
      </c>
      <c r="J32" s="13" t="s">
        <v>25</v>
      </c>
      <c r="K32" s="13" t="s">
        <v>25</v>
      </c>
      <c r="L32" s="13" t="s">
        <v>25</v>
      </c>
      <c r="M32" s="15" t="s">
        <v>25</v>
      </c>
    </row>
    <row r="33" spans="1:13" ht="35.4" customHeight="1" thickBot="1" x14ac:dyDescent="0.35">
      <c r="A33" s="45" t="s">
        <v>28</v>
      </c>
      <c r="B33" s="73"/>
      <c r="C33" s="13" t="s">
        <v>25</v>
      </c>
      <c r="D33" s="13" t="s">
        <v>25</v>
      </c>
      <c r="E33" s="13" t="s">
        <v>25</v>
      </c>
      <c r="F33" s="13" t="s">
        <v>25</v>
      </c>
      <c r="G33" s="13" t="s">
        <v>25</v>
      </c>
      <c r="H33" s="13" t="s">
        <v>25</v>
      </c>
      <c r="I33" s="13" t="s">
        <v>25</v>
      </c>
      <c r="J33" s="13" t="s">
        <v>25</v>
      </c>
      <c r="K33" s="13" t="s">
        <v>25</v>
      </c>
      <c r="L33" s="13" t="s">
        <v>25</v>
      </c>
      <c r="M33" s="15" t="s">
        <v>25</v>
      </c>
    </row>
    <row r="34" spans="1:13" ht="19.2" customHeight="1" thickBot="1" x14ac:dyDescent="0.35">
      <c r="A34" s="42" t="s">
        <v>33</v>
      </c>
      <c r="B34" s="73"/>
      <c r="C34" s="13" t="s">
        <v>25</v>
      </c>
      <c r="D34" s="13" t="s">
        <v>25</v>
      </c>
      <c r="E34" s="13" t="s">
        <v>25</v>
      </c>
      <c r="F34" s="13" t="s">
        <v>25</v>
      </c>
      <c r="G34" s="13" t="s">
        <v>25</v>
      </c>
      <c r="H34" s="13" t="s">
        <v>25</v>
      </c>
      <c r="I34" s="13" t="s">
        <v>25</v>
      </c>
      <c r="J34" s="13" t="s">
        <v>25</v>
      </c>
      <c r="K34" s="13" t="s">
        <v>25</v>
      </c>
      <c r="L34" s="13" t="s">
        <v>25</v>
      </c>
      <c r="M34" s="15" t="s">
        <v>25</v>
      </c>
    </row>
    <row r="35" spans="1:13" ht="19.8" customHeight="1" thickBot="1" x14ac:dyDescent="0.35">
      <c r="A35" s="14" t="s">
        <v>3</v>
      </c>
      <c r="B35" s="73"/>
      <c r="C35" s="13" t="s">
        <v>25</v>
      </c>
      <c r="D35" s="13" t="s">
        <v>25</v>
      </c>
      <c r="E35" s="13" t="s">
        <v>25</v>
      </c>
      <c r="F35" s="13" t="s">
        <v>25</v>
      </c>
      <c r="G35" s="13" t="s">
        <v>25</v>
      </c>
      <c r="H35" s="13" t="s">
        <v>25</v>
      </c>
      <c r="I35" s="13" t="s">
        <v>25</v>
      </c>
      <c r="J35" s="13" t="s">
        <v>25</v>
      </c>
      <c r="K35" s="13" t="s">
        <v>25</v>
      </c>
      <c r="L35" s="13" t="s">
        <v>25</v>
      </c>
      <c r="M35" s="15" t="s">
        <v>25</v>
      </c>
    </row>
    <row r="36" spans="1:13" x14ac:dyDescent="0.3">
      <c r="A36" s="61" t="s">
        <v>29</v>
      </c>
      <c r="B36" s="73"/>
      <c r="C36" s="47" t="s">
        <v>25</v>
      </c>
      <c r="D36" s="47" t="s">
        <v>25</v>
      </c>
      <c r="E36" s="47" t="s">
        <v>25</v>
      </c>
      <c r="F36" s="47" t="s">
        <v>25</v>
      </c>
      <c r="G36" s="47" t="s">
        <v>25</v>
      </c>
      <c r="H36" s="47" t="s">
        <v>25</v>
      </c>
      <c r="I36" s="47" t="s">
        <v>25</v>
      </c>
      <c r="J36" s="47" t="s">
        <v>25</v>
      </c>
      <c r="K36" s="47" t="s">
        <v>25</v>
      </c>
      <c r="L36" s="47" t="s">
        <v>25</v>
      </c>
      <c r="M36" s="49" t="s">
        <v>25</v>
      </c>
    </row>
    <row r="37" spans="1:13" ht="15" thickBot="1" x14ac:dyDescent="0.35">
      <c r="A37" s="62"/>
      <c r="B37" s="7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51"/>
    </row>
    <row r="38" spans="1:13" ht="15" thickBot="1" x14ac:dyDescent="0.35">
      <c r="A38" s="16" t="s">
        <v>30</v>
      </c>
      <c r="B38" s="73"/>
      <c r="C38" s="26" t="s">
        <v>25</v>
      </c>
      <c r="D38" s="13" t="s">
        <v>25</v>
      </c>
      <c r="E38" s="13" t="s">
        <v>25</v>
      </c>
      <c r="F38" s="13" t="s">
        <v>25</v>
      </c>
      <c r="G38" s="13" t="s">
        <v>25</v>
      </c>
      <c r="H38" s="13" t="s">
        <v>25</v>
      </c>
      <c r="I38" s="13" t="s">
        <v>25</v>
      </c>
      <c r="J38" s="13" t="s">
        <v>25</v>
      </c>
      <c r="K38" s="13" t="s">
        <v>25</v>
      </c>
      <c r="L38" s="13" t="s">
        <v>25</v>
      </c>
      <c r="M38" s="15" t="s">
        <v>25</v>
      </c>
    </row>
    <row r="39" spans="1:13" x14ac:dyDescent="0.3">
      <c r="A39" s="61" t="s">
        <v>10</v>
      </c>
      <c r="B39" s="73"/>
      <c r="C39" s="47" t="s">
        <v>25</v>
      </c>
      <c r="D39" s="47" t="s">
        <v>25</v>
      </c>
      <c r="E39" s="47" t="s">
        <v>25</v>
      </c>
      <c r="F39" s="47" t="s">
        <v>25</v>
      </c>
      <c r="G39" s="47" t="s">
        <v>25</v>
      </c>
      <c r="H39" s="47" t="s">
        <v>25</v>
      </c>
      <c r="I39" s="47" t="s">
        <v>25</v>
      </c>
      <c r="J39" s="47" t="s">
        <v>25</v>
      </c>
      <c r="K39" s="47" t="s">
        <v>25</v>
      </c>
      <c r="L39" s="47" t="s">
        <v>25</v>
      </c>
      <c r="M39" s="80" t="s">
        <v>25</v>
      </c>
    </row>
    <row r="40" spans="1:13" ht="14.4" customHeight="1" thickBot="1" x14ac:dyDescent="0.35">
      <c r="A40" s="62"/>
      <c r="B40" s="74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81"/>
    </row>
    <row r="41" spans="1:13" ht="14.4" customHeight="1" x14ac:dyDescent="0.3">
      <c r="A41" s="57"/>
      <c r="B41" s="59"/>
      <c r="C41" s="59"/>
      <c r="D41" s="53"/>
      <c r="E41" s="59"/>
      <c r="F41" s="53"/>
      <c r="G41" s="59"/>
      <c r="H41" s="53"/>
      <c r="I41" s="53"/>
      <c r="J41" s="53"/>
      <c r="K41" s="53"/>
      <c r="L41" s="55"/>
      <c r="M41" s="77" t="s">
        <v>31</v>
      </c>
    </row>
    <row r="42" spans="1:13" ht="14.4" customHeight="1" x14ac:dyDescent="0.3">
      <c r="A42" s="58"/>
      <c r="B42" s="60"/>
      <c r="C42" s="60"/>
      <c r="D42" s="54"/>
      <c r="E42" s="60"/>
      <c r="F42" s="54"/>
      <c r="G42" s="60"/>
      <c r="H42" s="54"/>
      <c r="I42" s="54"/>
      <c r="J42" s="54"/>
      <c r="K42" s="54"/>
      <c r="L42" s="56"/>
      <c r="M42" s="78"/>
    </row>
    <row r="43" spans="1:13" ht="14.4" customHeight="1" thickBot="1" x14ac:dyDescent="0.35">
      <c r="A43" s="58"/>
      <c r="B43" s="60"/>
      <c r="C43" s="60"/>
      <c r="D43" s="54"/>
      <c r="E43" s="60"/>
      <c r="F43" s="54"/>
      <c r="G43" s="60"/>
      <c r="H43" s="54"/>
      <c r="I43" s="54"/>
      <c r="J43" s="54"/>
      <c r="K43" s="54"/>
      <c r="L43" s="56"/>
      <c r="M43" s="79"/>
    </row>
    <row r="44" spans="1:13" ht="14.4" customHeight="1" x14ac:dyDescent="0.3"/>
    <row r="45" spans="1:13" ht="14.4" customHeight="1" x14ac:dyDescent="0.3"/>
    <row r="46" spans="1:13" ht="14.4" customHeight="1" x14ac:dyDescent="0.3"/>
    <row r="47" spans="1:13" ht="13.2" customHeight="1" x14ac:dyDescent="0.3">
      <c r="A47" s="17" t="s">
        <v>32</v>
      </c>
    </row>
    <row r="48" spans="1:13" ht="15.6" customHeight="1" thickBot="1" x14ac:dyDescent="0.35">
      <c r="A48" s="17"/>
    </row>
    <row r="49" spans="1:3" ht="27.6" customHeight="1" thickBot="1" x14ac:dyDescent="0.35">
      <c r="A49" s="18" t="s">
        <v>4</v>
      </c>
      <c r="B49" s="19" t="s">
        <v>5</v>
      </c>
      <c r="C49" s="24" t="s">
        <v>6</v>
      </c>
    </row>
    <row r="50" spans="1:3" ht="14.4" customHeight="1" thickBot="1" x14ac:dyDescent="0.35">
      <c r="A50" s="20" t="s">
        <v>26</v>
      </c>
      <c r="B50" s="21"/>
      <c r="C50" s="21"/>
    </row>
    <row r="51" spans="1:3" ht="14.4" customHeight="1" thickBot="1" x14ac:dyDescent="0.35">
      <c r="A51" s="20" t="s">
        <v>7</v>
      </c>
      <c r="B51" s="35"/>
      <c r="C51" s="35"/>
    </row>
    <row r="52" spans="1:3" ht="14.4" customHeight="1" thickBot="1" x14ac:dyDescent="0.35">
      <c r="A52" s="20" t="s">
        <v>8</v>
      </c>
      <c r="B52" s="21"/>
      <c r="C52" s="21"/>
    </row>
    <row r="53" spans="1:3" ht="14.4" customHeight="1" thickBot="1" x14ac:dyDescent="0.35">
      <c r="A53" s="20" t="s">
        <v>9</v>
      </c>
      <c r="B53" s="21"/>
      <c r="C53" s="21"/>
    </row>
    <row r="54" spans="1:3" ht="14.4" customHeight="1" x14ac:dyDescent="0.3">
      <c r="A54" s="25"/>
      <c r="B54" s="25"/>
      <c r="C54" s="25"/>
    </row>
    <row r="55" spans="1:3" ht="14.4" customHeight="1" x14ac:dyDescent="0.3">
      <c r="A55" s="2"/>
    </row>
    <row r="56" spans="1:3" ht="14.4" customHeight="1" thickBot="1" x14ac:dyDescent="0.35">
      <c r="A56" s="17" t="s">
        <v>33</v>
      </c>
    </row>
    <row r="57" spans="1:3" ht="24.6" customHeight="1" thickBot="1" x14ac:dyDescent="0.35">
      <c r="A57" s="18" t="s">
        <v>34</v>
      </c>
      <c r="B57" s="19" t="s">
        <v>35</v>
      </c>
      <c r="C57" s="19" t="s">
        <v>36</v>
      </c>
    </row>
    <row r="58" spans="1:3" ht="14.4" customHeight="1" thickBot="1" x14ac:dyDescent="0.35">
      <c r="A58" s="22"/>
      <c r="B58" s="23"/>
      <c r="C58" s="21"/>
    </row>
    <row r="59" spans="1:3" ht="14.4" customHeight="1" x14ac:dyDescent="0.3"/>
    <row r="60" spans="1:3" ht="14.4" customHeight="1" x14ac:dyDescent="0.3"/>
    <row r="61" spans="1:3" ht="14.4" customHeight="1" x14ac:dyDescent="0.3"/>
    <row r="62" spans="1:3" ht="14.4" customHeight="1" x14ac:dyDescent="0.3">
      <c r="A62" s="17" t="s">
        <v>37</v>
      </c>
    </row>
    <row r="63" spans="1:3" ht="14.4" customHeight="1" thickBot="1" x14ac:dyDescent="0.35">
      <c r="A63" s="17"/>
    </row>
    <row r="64" spans="1:3" ht="14.4" customHeight="1" x14ac:dyDescent="0.3">
      <c r="A64" s="63" t="s">
        <v>38</v>
      </c>
      <c r="B64" s="64"/>
      <c r="C64" s="65"/>
    </row>
    <row r="65" spans="1:5" ht="24.6" customHeight="1" x14ac:dyDescent="0.3">
      <c r="A65" s="66"/>
      <c r="B65" s="67"/>
      <c r="C65" s="68"/>
    </row>
    <row r="66" spans="1:5" ht="14.4" customHeight="1" x14ac:dyDescent="0.3">
      <c r="A66" s="66"/>
      <c r="B66" s="67"/>
      <c r="C66" s="68"/>
    </row>
    <row r="67" spans="1:5" ht="14.4" customHeight="1" thickBot="1" x14ac:dyDescent="0.35">
      <c r="A67" s="69"/>
      <c r="B67" s="70"/>
      <c r="C67" s="71"/>
    </row>
    <row r="68" spans="1:5" ht="14.4" customHeight="1" x14ac:dyDescent="0.3">
      <c r="A68" s="25"/>
      <c r="B68" s="25"/>
      <c r="C68" s="25"/>
    </row>
    <row r="69" spans="1:5" ht="14.4" customHeight="1" x14ac:dyDescent="0.3">
      <c r="A69" s="25"/>
      <c r="B69" s="25"/>
      <c r="C69" s="25"/>
    </row>
    <row r="70" spans="1:5" ht="14.4" customHeight="1" x14ac:dyDescent="0.3">
      <c r="A70" s="17" t="s">
        <v>39</v>
      </c>
    </row>
    <row r="71" spans="1:5" ht="14.4" customHeight="1" thickBot="1" x14ac:dyDescent="0.35">
      <c r="A71" s="17"/>
    </row>
    <row r="72" spans="1:5" ht="26.4" customHeight="1" thickBot="1" x14ac:dyDescent="0.35">
      <c r="A72" s="18" t="s">
        <v>40</v>
      </c>
      <c r="B72" s="19" t="s">
        <v>41</v>
      </c>
      <c r="C72" s="19" t="s">
        <v>42</v>
      </c>
      <c r="D72" s="19" t="s">
        <v>43</v>
      </c>
      <c r="E72" s="19" t="s">
        <v>44</v>
      </c>
    </row>
    <row r="73" spans="1:5" ht="14.4" customHeight="1" thickBot="1" x14ac:dyDescent="0.35">
      <c r="A73" s="20"/>
      <c r="B73" s="21"/>
      <c r="C73" s="21"/>
      <c r="D73" s="21"/>
      <c r="E73" s="21"/>
    </row>
    <row r="74" spans="1:5" ht="14.4" customHeight="1" thickBot="1" x14ac:dyDescent="0.35">
      <c r="A74" s="20"/>
      <c r="B74" s="21"/>
      <c r="C74" s="21"/>
      <c r="D74" s="21"/>
      <c r="E74" s="21"/>
    </row>
    <row r="75" spans="1:5" ht="14.4" customHeight="1" thickBot="1" x14ac:dyDescent="0.35">
      <c r="A75" s="20"/>
      <c r="B75" s="21"/>
      <c r="C75" s="21"/>
      <c r="D75" s="21"/>
      <c r="E75" s="21"/>
    </row>
    <row r="76" spans="1:5" ht="14.4" customHeight="1" thickBot="1" x14ac:dyDescent="0.35">
      <c r="A76" s="20"/>
      <c r="B76" s="21"/>
      <c r="C76" s="21"/>
      <c r="D76" s="21"/>
      <c r="E76" s="21"/>
    </row>
    <row r="77" spans="1:5" ht="14.4" customHeight="1" thickBot="1" x14ac:dyDescent="0.35">
      <c r="A77" s="20"/>
      <c r="B77" s="21"/>
      <c r="C77" s="21"/>
      <c r="D77" s="21"/>
      <c r="E77" s="21"/>
    </row>
    <row r="78" spans="1:5" ht="14.4" customHeight="1" thickBot="1" x14ac:dyDescent="0.35">
      <c r="A78" s="20"/>
      <c r="B78" s="21"/>
      <c r="C78" s="21"/>
      <c r="D78" s="21"/>
      <c r="E78" s="21"/>
    </row>
    <row r="79" spans="1:5" ht="14.4" customHeight="1" x14ac:dyDescent="0.3">
      <c r="A79" s="1"/>
    </row>
    <row r="80" spans="1:5" ht="14.4" customHeight="1" x14ac:dyDescent="0.3"/>
    <row r="81" spans="1:1" ht="14.4" customHeight="1" x14ac:dyDescent="0.3"/>
    <row r="82" spans="1:1" x14ac:dyDescent="0.3">
      <c r="A82" s="17"/>
    </row>
  </sheetData>
  <mergeCells count="93">
    <mergeCell ref="A7:F7"/>
    <mergeCell ref="A8:G8"/>
    <mergeCell ref="A2:F2"/>
    <mergeCell ref="A17:A19"/>
    <mergeCell ref="B17:B19"/>
    <mergeCell ref="A13:XFD13"/>
    <mergeCell ref="A27:A30"/>
    <mergeCell ref="C27:C30"/>
    <mergeCell ref="D20:D21"/>
    <mergeCell ref="D27:D30"/>
    <mergeCell ref="D24:D26"/>
    <mergeCell ref="A24:A26"/>
    <mergeCell ref="C24:C26"/>
    <mergeCell ref="D22:D23"/>
    <mergeCell ref="I20:I21"/>
    <mergeCell ref="J20:J21"/>
    <mergeCell ref="K20:K21"/>
    <mergeCell ref="A20:A21"/>
    <mergeCell ref="C20:C21"/>
    <mergeCell ref="E27:E30"/>
    <mergeCell ref="E24:E26"/>
    <mergeCell ref="F20:F21"/>
    <mergeCell ref="G20:G21"/>
    <mergeCell ref="H20:H21"/>
    <mergeCell ref="M41:M43"/>
    <mergeCell ref="K36:K37"/>
    <mergeCell ref="L36:L37"/>
    <mergeCell ref="M36:M37"/>
    <mergeCell ref="K39:K40"/>
    <mergeCell ref="L39:L40"/>
    <mergeCell ref="M39:M40"/>
    <mergeCell ref="A64:C67"/>
    <mergeCell ref="H39:H40"/>
    <mergeCell ref="I39:I40"/>
    <mergeCell ref="J39:J40"/>
    <mergeCell ref="F41:F43"/>
    <mergeCell ref="G41:G43"/>
    <mergeCell ref="H41:H43"/>
    <mergeCell ref="I41:I43"/>
    <mergeCell ref="J41:J43"/>
    <mergeCell ref="E39:E40"/>
    <mergeCell ref="B20:B40"/>
    <mergeCell ref="F39:F40"/>
    <mergeCell ref="G39:G40"/>
    <mergeCell ref="A22:A23"/>
    <mergeCell ref="C22:C23"/>
    <mergeCell ref="E20:E21"/>
    <mergeCell ref="F36:F37"/>
    <mergeCell ref="G36:G37"/>
    <mergeCell ref="H36:H37"/>
    <mergeCell ref="I36:I37"/>
    <mergeCell ref="J36:J37"/>
    <mergeCell ref="F27:F30"/>
    <mergeCell ref="G27:G30"/>
    <mergeCell ref="L27:L30"/>
    <mergeCell ref="J24:J26"/>
    <mergeCell ref="A41:A43"/>
    <mergeCell ref="B41:B43"/>
    <mergeCell ref="C41:C43"/>
    <mergeCell ref="D41:D43"/>
    <mergeCell ref="E41:E43"/>
    <mergeCell ref="A36:A37"/>
    <mergeCell ref="C36:C37"/>
    <mergeCell ref="D36:D37"/>
    <mergeCell ref="E36:E37"/>
    <mergeCell ref="A39:A40"/>
    <mergeCell ref="C39:C40"/>
    <mergeCell ref="D39:D40"/>
    <mergeCell ref="K41:K43"/>
    <mergeCell ref="H27:H30"/>
    <mergeCell ref="I27:I30"/>
    <mergeCell ref="L41:L43"/>
    <mergeCell ref="J27:J30"/>
    <mergeCell ref="K27:K30"/>
    <mergeCell ref="M27:M30"/>
    <mergeCell ref="K22:K23"/>
    <mergeCell ref="L22:L23"/>
    <mergeCell ref="L20:L21"/>
    <mergeCell ref="M20:M21"/>
    <mergeCell ref="M22:M23"/>
    <mergeCell ref="E22:E23"/>
    <mergeCell ref="F22:F23"/>
    <mergeCell ref="G22:G23"/>
    <mergeCell ref="H22:H23"/>
    <mergeCell ref="I22:I23"/>
    <mergeCell ref="J22:J23"/>
    <mergeCell ref="M24:M26"/>
    <mergeCell ref="F24:F26"/>
    <mergeCell ref="G24:G26"/>
    <mergeCell ref="H24:H26"/>
    <mergeCell ref="L24:L26"/>
    <mergeCell ref="I24:I26"/>
    <mergeCell ref="K24:K26"/>
  </mergeCells>
  <pageMargins left="0.7" right="0.7" top="0.75" bottom="0.75" header="0.3" footer="0.3"/>
  <pageSetup scale="3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28"/>
  <sheetViews>
    <sheetView topLeftCell="C1" workbookViewId="0">
      <selection activeCell="F19" sqref="F19"/>
    </sheetView>
  </sheetViews>
  <sheetFormatPr defaultRowHeight="14.4" x14ac:dyDescent="0.3"/>
  <sheetData>
    <row r="5" spans="1:18" x14ac:dyDescent="0.3">
      <c r="A5">
        <v>974513</v>
      </c>
      <c r="B5">
        <v>81209</v>
      </c>
      <c r="C5">
        <f>+B5*12</f>
        <v>974508</v>
      </c>
    </row>
    <row r="6" spans="1:18" x14ac:dyDescent="0.3">
      <c r="E6">
        <v>17.690000000000001</v>
      </c>
      <c r="L6">
        <v>90.94</v>
      </c>
      <c r="M6">
        <v>938</v>
      </c>
      <c r="N6">
        <f>+M6*L6</f>
        <v>85301.72</v>
      </c>
    </row>
    <row r="7" spans="1:18" x14ac:dyDescent="0.3">
      <c r="E7">
        <v>10.88</v>
      </c>
      <c r="M7">
        <v>12</v>
      </c>
    </row>
    <row r="8" spans="1:18" x14ac:dyDescent="0.3">
      <c r="E8">
        <v>62.37</v>
      </c>
      <c r="M8">
        <f>+M6*M7</f>
        <v>11256</v>
      </c>
    </row>
    <row r="9" spans="1:18" x14ac:dyDescent="0.3">
      <c r="E9">
        <f>SUM(E6:E8)</f>
        <v>90.94</v>
      </c>
      <c r="F9">
        <v>938</v>
      </c>
      <c r="G9">
        <f>+F9*E9</f>
        <v>85301.72</v>
      </c>
      <c r="H9">
        <v>12</v>
      </c>
      <c r="I9">
        <f>+G9*H9</f>
        <v>1023620.64</v>
      </c>
      <c r="M9">
        <v>5</v>
      </c>
    </row>
    <row r="10" spans="1:18" x14ac:dyDescent="0.3">
      <c r="G10">
        <f>+B5</f>
        <v>81209</v>
      </c>
      <c r="M10">
        <f>+M8*M9</f>
        <v>56280</v>
      </c>
    </row>
    <row r="11" spans="1:18" x14ac:dyDescent="0.3">
      <c r="G11">
        <f>+G10-G9</f>
        <v>-4092.7200000000012</v>
      </c>
      <c r="H11">
        <v>12</v>
      </c>
      <c r="I11">
        <f>+G11*H11</f>
        <v>-49112.640000000014</v>
      </c>
      <c r="M11">
        <f>+M10*E9</f>
        <v>5118103.2</v>
      </c>
      <c r="N11">
        <v>5122360</v>
      </c>
      <c r="O11">
        <f>+N11-M11</f>
        <v>4256.7999999998137</v>
      </c>
      <c r="P11">
        <f>+O11/N11</f>
        <v>8.3102320024360128E-4</v>
      </c>
    </row>
    <row r="12" spans="1:18" x14ac:dyDescent="0.3">
      <c r="R12">
        <f>4092*2.5%</f>
        <v>102.30000000000001</v>
      </c>
    </row>
    <row r="13" spans="1:18" x14ac:dyDescent="0.3">
      <c r="N13">
        <v>938</v>
      </c>
      <c r="R13">
        <v>4092</v>
      </c>
    </row>
    <row r="14" spans="1:18" x14ac:dyDescent="0.3">
      <c r="C14">
        <v>974513</v>
      </c>
      <c r="D14">
        <v>998876</v>
      </c>
      <c r="E14">
        <f>+D14-C14</f>
        <v>24363</v>
      </c>
      <c r="F14" s="3">
        <f>+E14/C14</f>
        <v>2.5000179576875833E-2</v>
      </c>
      <c r="N14">
        <v>60</v>
      </c>
      <c r="R14">
        <f>+R13+R12</f>
        <v>4194.3</v>
      </c>
    </row>
    <row r="15" spans="1:18" x14ac:dyDescent="0.3">
      <c r="N15">
        <f>+N14*N13</f>
        <v>56280</v>
      </c>
      <c r="O15">
        <v>56330</v>
      </c>
    </row>
    <row r="16" spans="1:18" x14ac:dyDescent="0.3">
      <c r="C16">
        <v>1023848</v>
      </c>
      <c r="D16">
        <f>+D14</f>
        <v>998876</v>
      </c>
      <c r="E16">
        <f>+D16-C16</f>
        <v>-24972</v>
      </c>
      <c r="F16" s="3">
        <f>+E16/C16</f>
        <v>-2.4390339190973661E-2</v>
      </c>
      <c r="N16">
        <f>+N15-O15</f>
        <v>-50</v>
      </c>
    </row>
    <row r="17" spans="2:20" x14ac:dyDescent="0.3">
      <c r="K17" s="6">
        <v>2.5000000000000001E-2</v>
      </c>
    </row>
    <row r="18" spans="2:20" x14ac:dyDescent="0.3">
      <c r="C18">
        <v>974513</v>
      </c>
      <c r="E18">
        <f>+C18</f>
        <v>974513</v>
      </c>
      <c r="G18">
        <v>81209</v>
      </c>
      <c r="J18">
        <f>+G18</f>
        <v>81209</v>
      </c>
      <c r="K18">
        <f>+J18*$K$17</f>
        <v>2030.2250000000001</v>
      </c>
      <c r="L18">
        <f>+K18+J18</f>
        <v>83239.225000000006</v>
      </c>
    </row>
    <row r="19" spans="2:20" x14ac:dyDescent="0.3">
      <c r="B19" s="4">
        <f>+C18/C19-1</f>
        <v>-2.4390414826264695E-2</v>
      </c>
      <c r="C19">
        <v>998876</v>
      </c>
      <c r="D19">
        <f>+C19/C18</f>
        <v>1.0250001795768757</v>
      </c>
      <c r="F19" s="4">
        <f>+G18/G19-1</f>
        <v>-2.4399327246516056E-2</v>
      </c>
      <c r="G19">
        <v>83240</v>
      </c>
      <c r="H19" s="5">
        <f>+G19/G18</f>
        <v>1.025009543277223</v>
      </c>
      <c r="J19">
        <f>+G19</f>
        <v>83240</v>
      </c>
      <c r="K19">
        <f>+J19*$K$17</f>
        <v>2081</v>
      </c>
      <c r="L19">
        <f>+K19+J19</f>
        <v>85321</v>
      </c>
      <c r="P19">
        <v>938</v>
      </c>
      <c r="Q19">
        <v>12</v>
      </c>
      <c r="R19">
        <f>+Q19*P19</f>
        <v>11256</v>
      </c>
      <c r="S19">
        <v>5</v>
      </c>
      <c r="T19">
        <f>+R19*S19</f>
        <v>56280</v>
      </c>
    </row>
    <row r="20" spans="2:20" x14ac:dyDescent="0.3">
      <c r="B20" s="4">
        <f>+C19/C20-1</f>
        <v>-2.4390339190973664E-2</v>
      </c>
      <c r="C20">
        <v>1023848</v>
      </c>
      <c r="D20">
        <f>+C20/C19</f>
        <v>1.0250001001125264</v>
      </c>
      <c r="F20" s="4">
        <f>+G19/G20-1</f>
        <v>-2.4390243902439046E-2</v>
      </c>
      <c r="G20">
        <v>85321</v>
      </c>
      <c r="H20" s="5">
        <f>+G20/G19</f>
        <v>1.0249999999999999</v>
      </c>
      <c r="J20">
        <f>+G20</f>
        <v>85321</v>
      </c>
      <c r="K20">
        <f>+J20*$K$17</f>
        <v>2133.0250000000001</v>
      </c>
      <c r="L20">
        <f>+K20+J20</f>
        <v>87454.024999999994</v>
      </c>
    </row>
    <row r="21" spans="2:20" x14ac:dyDescent="0.3">
      <c r="B21" s="4">
        <f>+C20/C21-1</f>
        <v>-2.4390057973555535E-2</v>
      </c>
      <c r="C21">
        <v>1049444</v>
      </c>
      <c r="D21">
        <f>+C21/C20</f>
        <v>1.024999804658504</v>
      </c>
      <c r="F21" s="4">
        <f>+G20/G21-1</f>
        <v>-2.4389965010176762E-2</v>
      </c>
      <c r="G21">
        <v>87454</v>
      </c>
      <c r="H21" s="5">
        <f>+G21/G20</f>
        <v>1.0249997069889007</v>
      </c>
      <c r="J21">
        <f>+G21</f>
        <v>87454</v>
      </c>
      <c r="K21">
        <f>+J21*$K$17</f>
        <v>2186.35</v>
      </c>
      <c r="L21">
        <f>+K21+J21</f>
        <v>89640.35</v>
      </c>
    </row>
    <row r="22" spans="2:20" x14ac:dyDescent="0.3">
      <c r="B22" s="4">
        <f>+C21/C22-1</f>
        <v>-2.4390153205414267E-2</v>
      </c>
      <c r="C22">
        <v>1075680</v>
      </c>
      <c r="D22">
        <f>+C22/C21</f>
        <v>1.0249999047114473</v>
      </c>
      <c r="F22" s="4">
        <f>+G21/G22-1</f>
        <v>-2.4386434627398534E-2</v>
      </c>
      <c r="G22">
        <v>89640</v>
      </c>
      <c r="H22" s="5">
        <f>+G22/G21</f>
        <v>1.0249959978960368</v>
      </c>
      <c r="J22">
        <f>+G22</f>
        <v>89640</v>
      </c>
      <c r="K22">
        <f>+J22*$K$17</f>
        <v>2241</v>
      </c>
      <c r="L22">
        <f>+K22+J22</f>
        <v>91881</v>
      </c>
    </row>
    <row r="23" spans="2:20" x14ac:dyDescent="0.3">
      <c r="H23" s="4"/>
    </row>
    <row r="24" spans="2:20" x14ac:dyDescent="0.3">
      <c r="C24">
        <f>+J18</f>
        <v>81209</v>
      </c>
      <c r="D24">
        <f>+C24/$E$9</f>
        <v>892.99538157026609</v>
      </c>
    </row>
    <row r="25" spans="2:20" x14ac:dyDescent="0.3">
      <c r="C25">
        <f>+J19</f>
        <v>83240</v>
      </c>
      <c r="D25">
        <f>+C25/$E$9</f>
        <v>915.32878821200791</v>
      </c>
      <c r="E25">
        <f>+D25/D24</f>
        <v>1.025009543277223</v>
      </c>
    </row>
    <row r="26" spans="2:20" x14ac:dyDescent="0.3">
      <c r="C26">
        <f>+J20</f>
        <v>85321</v>
      </c>
      <c r="D26">
        <f>+C26/$E$9</f>
        <v>938.21200791730814</v>
      </c>
      <c r="E26">
        <f>+D26/D25</f>
        <v>1.0250000000000001</v>
      </c>
    </row>
    <row r="27" spans="2:20" x14ac:dyDescent="0.3">
      <c r="C27">
        <f>+J21</f>
        <v>87454</v>
      </c>
      <c r="D27">
        <f>+C27/$E$9</f>
        <v>961.66703320870909</v>
      </c>
      <c r="E27">
        <f>+D27/D26</f>
        <v>1.0249997069889007</v>
      </c>
    </row>
    <row r="28" spans="2:20" x14ac:dyDescent="0.3">
      <c r="C28">
        <f>+J22</f>
        <v>89640</v>
      </c>
      <c r="D28">
        <f>+C28/$E$9</f>
        <v>985.70486034748183</v>
      </c>
      <c r="E28">
        <f>+D28/D27</f>
        <v>1.0249959978960368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PLACEMENT</vt:lpstr>
      <vt:lpstr>Sheet2</vt:lpstr>
      <vt:lpstr>PLACEMENT!Print_Area</vt:lpstr>
    </vt:vector>
  </TitlesOfParts>
  <Company>National Health Laboratory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Hira</dc:creator>
  <cp:lastModifiedBy>Tebogo Molefe</cp:lastModifiedBy>
  <cp:lastPrinted>2021-11-24T15:24:12Z</cp:lastPrinted>
  <dcterms:created xsi:type="dcterms:W3CDTF">2019-08-22T09:41:13Z</dcterms:created>
  <dcterms:modified xsi:type="dcterms:W3CDTF">2021-11-24T15:24:53Z</dcterms:modified>
</cp:coreProperties>
</file>